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D:\YULIANA JACOME\Documents\GHA ABOGADOS\ASIGNACION DE SUSTANCIACION\CONTESTACIONES\LINDA SABIO vs ALLIANZ-SIF\"/>
    </mc:Choice>
  </mc:AlternateContent>
  <xr:revisionPtr revIDLastSave="0" documentId="13_ncr:1_{976559CA-6E92-4E50-BC38-A54DFA307BD8}" xr6:coauthVersionLast="47" xr6:coauthVersionMax="47" xr10:uidLastSave="{00000000-0000-0000-0000-000000000000}"/>
  <bookViews>
    <workbookView xWindow="-120" yWindow="-120" windowWidth="20730" windowHeight="1116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<sst xmlns="http://schemas.openxmlformats.org/spreadsheetml/2006/main" count="320" uniqueCount="212">
  <si>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</si>
  <si>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</si>
  <si>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</si>
  <si>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</si>
  <si>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</si>
  <si>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</si>
  <si>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</si>
  <si>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</si>
  <si>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</si>
  <si>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</si>
  <si>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</si>
  <si>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</si>
  <si>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</si>
  <si>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</si>
  <si>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</si>
  <si>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</si>
  <si>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</si>
  <si>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</si>
  <si>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</si>
  <si>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</si>
  <si>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</si>
  <si>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</si>
  <si>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</si>
  <si>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</si>
  <si>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</si>
  <si>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</si>
  <si>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</si>
  <si>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</si>
  <si>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</si>
  <si>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</si>
  <si>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</si>
  <si>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</si>
  <si>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</si>
  <si>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</si>
  <si>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</si>
  <si>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</si>
  <si>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</si>
  <si>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</si>
  <si>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</si>
  <si>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</si>
  <si>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</si>
  <si>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</si>
  <si>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</si>
  <si>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</si>
  <si>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</si>
  <si>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</si>
  <si>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</si>
  <si>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</si>
  <si>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</si>
  <si>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</si>
  <si>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</si>
  <si>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</si>
  <si>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</si>
  <si>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</si>
  <si>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</si>
  <si>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</si>
  <si>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</si>
  <si>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</si>
  <si>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</si>
  <si>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</si>
  <si>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</si>
  <si>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</si>
  <si>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</si>
  <si>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</si>
  <si>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</si>
  <si>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</si>
  <si>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</si>
  <si>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</si>
  <si>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</si>
  <si>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</si>
  <si>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</si>
  <si>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</si>
  <si>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</si>
  <si>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</si>
  <si>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</si>
  <si>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</si>
  <si>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</si>
  <si>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</si>
  <si>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</si>
  <si>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</si>
  <si>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</si>
  <si>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</si>
  <si>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</si>
  <si>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</si>
  <si>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</si>
  <si>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</si>
  <si>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</si>
  <si>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</si>
  <si>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</si>
  <si>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</si>
  <si>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</si>
  <si>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</si>
  <si>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</si>
  <si>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</si>
  <si>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</si>
  <si>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</si>
  <si>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</si>
  <si>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</si>
  <si>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</si>
  <si>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</si>
  <si>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</si>
  <si>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</si>
  <si>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</si>
  <si>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</si>
  <si>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</si>
  <si>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</si>
  <si>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</si>
  <si>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</si>
  <si>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</si>
  <si>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</si>
  <si>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</si>
  <si>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</si>
  <si>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</si>
  <si>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</si>
  <si>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</si>
  <si>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</si>
  <si>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</si>
  <si>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</si>
  <si>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</si>
  <si>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</si>
  <si>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</si>
  <si>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</si>
  <si>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</si>
  <si>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</si>
  <si>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</si>
  <si>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</si>
  <si>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</si>
  <si>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</si>
  <si>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</si>
  <si>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</si>
  <si>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</si>
  <si>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</si>
  <si>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</si>
  <si>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</si>
  <si>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</si>
  <si>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</si>
  <si>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</si>
  <si>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</si>
  <si>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</si>
  <si>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</si>
  <si>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</si>
  <si>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</si>
  <si>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</si>
  <si>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</si>
  <si>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</si>
  <si>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</si>
  <si>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</si>
  <si>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</si>
  <si>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</si>
  <si>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</si>
  <si>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</si>
  <si>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</si>
  <si>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</si>
  <si>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</si>
  <si>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</si>
  <si>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</si>
  <si>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</si>
  <si>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</si>
  <si>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</si>
  <si>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</si>
  <si>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</si>
  <si>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</si>
  <si>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</si>
  <si>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</si>
  <si>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</si>
  <si>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</si>
  <si>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</si>
  <si>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</si>
  <si>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</si>
  <si>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</si>
  <si>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</si>
  <si>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</si>
  <si>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</si>
  <si>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</si>
  <si>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</si>
  <si>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</si>
  <si>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</si>
  <si>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</si>
  <si>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</si>
  <si>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</si>
  <si>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</si>
  <si>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</si>
  <si>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</si>
  <si>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</si>
  <si>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</si>
  <si>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</si>
  <si>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</si>
  <si>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</si>
  <si>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</si>
  <si>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</si>
  <si>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</si>
  <si>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</si>
  <si>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</si>
  <si>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</si>
  <si>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</si>
  <si>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DELEGATURA PARA FUNCIONES JURISDICCIONALES-SUPERINTENDENCIA FINANCIERA DE COLOMBIA</t>
  </si>
  <si>
    <t>2025012293-EXPEDIENTE: 2025-1884</t>
  </si>
  <si>
    <t>ALLIANZ SEGUROS S.A.</t>
  </si>
  <si>
    <t>EIZ667</t>
  </si>
  <si>
    <t>OSCAR ALEJANDRO VASQUEZ GUERRERO</t>
  </si>
  <si>
    <t xml:space="preserve">LINDA YESENIA SABIO BARRETO  Y OSCAR ALEJANDRO VASQUEZ GUERRERO </t>
  </si>
  <si>
    <t>SIN AUDIENCIA</t>
  </si>
  <si>
    <t>EL 26 DE SEPTIEMBRE DE 2024 OCURRIÓ UN HURTO DEL VEHICULO DE PLACA EIZ-667 EN EL BARRIO RICAURTE, BOGOTÁ, MIENTRAS ERA CONDUCIDO POR EL SEÑOR WILLIAM SABIO TORRES, PADRE DE LA PROPIETARIA LINDA YESENIA SABIO BARRETO. DICHO VEHICULO CUENTA CON PÓLIZA DE SEGURO LIVIANOS PARTICULARES, EL CUAL OSTENTA COMO ASEGURADO AL SEÑOR OSCAR ALEJANDRO VASQUEZ GUERRERO Y LINDA SABIO BARRETO, POR LO QUE LOS DEMANDANTES PRESENTARON SOLICITUD DE INDEMNIZACIÓN ANTE ALLIANZ SEGUROS S.A.LA CUAL FUE OBJETADA POR LA COMPAÑÍA EL 31 OCTUBRE 2024.</t>
  </si>
  <si>
    <t>023193014/0</t>
  </si>
  <si>
    <t>SINIESTRO   144583341 apl. 214763</t>
  </si>
  <si>
    <t>Desde las 00:00 horas del 02/12/2023 hasta las 24:00 horas del 01/12/2024.</t>
  </si>
  <si>
    <t>Amparo Hurto Mayor cuantía</t>
  </si>
  <si>
    <t>Intereses moratorios</t>
  </si>
  <si>
    <t>Inexistencia de la obligación indemnizatoria a cargo de la compañía por falta de acreditación de las cargas previstas en el artículo 1077 del código de comercio, Falta de cobertura material al estar ante riesgo expresamente excluido: uso del vehículo distinto al asegurado,Terminación automática del seguro por falta de notificación de la agravación del riesgo asegurado – aplicación del artículo 1060 del código de comercio, entre otras.</t>
  </si>
  <si>
    <t>NO APLICA (SUSTRACCIÓN)</t>
  </si>
  <si>
    <t xml:space="preserve">La contingencia se califica como PROBABLE, toda vez que está acreditado el siniestro de Hurto de vehículo asegurado y la póliza presta cobertura temporal y material. 
Lo primero que debe tomarse en consideración es que la Póliza de Seguro Automóviles Individual Livianos Particulares No. 023193014, cuyo asegurado es OSCAR ALEJANDRO GUERRERO VASQUEZ y LINDA YESENIA SABIO BARRETO, que amparó el vehículo de placas EIZ-667, presta cobertura temporal y material de conformidad con los hechos y pretensiones de la demanda. Frente a la cobertura temporal, debe señalarse que la ocurrencia del hurto (26 de septiembre de 2024) se encuentra dentro de la delimitación temporal de la póliza, comprendida entre el 2 de diciembre de 2023 hasta el 1 de diciembre de 2024. Así mismo, presta cobertura material, en tanto ampara el Hurto de Mayor Cuantía del vehículo de placas EIZ-667.
Frente a la obligación de pago de la compañía, debe indicarse que, si bien la copañía objetó la reclamación bajo la consideración que no se encontraron demostrados las circunstancias de tiempo, modo y lugar en que sucedieron los hechos y como consecuencia no se cumplieron las cargas del artículo 1077 del C.Co. Lo cierto es que, esa objeción se fundó en el Informe Final de Investigación elaborado por CAPITAL CONSULTORIAS S.A.S., en el que se menciona que existen inconsistencias en las declaraciones del conductor autorizado JOSÉ WILLIAM SABIO, único testigo del hurto, así como sospecha de uso del vehículo de placa EIZ-667 para destinación del transporte de pasajeros. No obstante, debe advertirse que dicho informe de investigación no ofrece un verdadero insumo para acreditar la existencia de fraude, máxime, porque las declaraciones que se tomaron en esa misma investigación confluyen al indicar que el vehículo era utilizado para el servicio personal del señor WILLIAM SABIO y su madre, más no en el transporte ilegal de pasajeros. De manera que, no existe en el plenario soporte alguno que pueda enervar la oblgación de pago de la compañía, por lo que, la obligación indemnizatoria de la compañía se encuentra acreditada al existir sustracción del vehículo y denuncia instaurada, razón por la cual la contingencia se califica como probable. 
Lo anterior, sin perjuicio del carácter contingente del proceso. </t>
  </si>
  <si>
    <t>De acuerdo con los datos proporcionados se procede a realizar la liquidación objetivada de las pretensiones. Se tiene en cuenta el valor asegurado para el amparo de Hurto de Mayor cuantía, más los intereses de mora causados desde el mes siguiente a la fecha de la reclamación. Para un total de $39.249.385, el cual se desglosa así:
1.Amparo Hurto de mayor cuantía- Póliza de Seguro Automóviles Individual Livianos Particulares No. 023193014 
Valor asegurado carátula de la póliza: $40.987.480
Valor del automóvil en la guía de valores de fasecolda cód. 08033092: $ 37.600.000
Teniendo en cuenta que el valor comercial del vehículo, de acuerdo con la guía de valores de Fasecolda, es menor al valor asegurado se toma dicha suma como valor asegurado, según lo expuesto en las condiciones generales de la póliza.
2. Intereses de mora: 
Los intereses se liquidaron a partir del 27 de octubre de 2024 (un mes después de la fecha de reclamación) y hasta la presentación de este informe, causando la suma de:  $1.649.385
3. Esta póliza no contempla deducibles para ese amparo.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</si>
</sst>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6" fillId="0" borderId="0" xfId="0" applyFont="1" applyAlignment="1">
      <alignment vertical="top"/>
    </xf>
    <xf numFmtId="0" fontId="2" fillId="9" borderId="1" xfId="0" applyFont="1" applyFill="1" applyBorder="1" applyAlignment="1">
      <alignment horizontal="justify" vertical="top" wrapText="1"/>
    </xf>
    <xf numFmtId="0" fontId="6" fillId="7" borderId="1" xfId="0" applyFont="1" applyFill="1" applyBorder="1" applyAlignment="1">
      <alignment horizontal="justify" vertical="top" wrapText="1"/>
    </xf>
    <xf numFmtId="0" fontId="6" fillId="7" borderId="1" xfId="0" applyFont="1" applyFill="1" applyBorder="1" applyAlignment="1">
      <alignment horizontal="justify" vertical="top"/>
    </xf>
    <xf numFmtId="14" fontId="6" fillId="7" borderId="1" xfId="0" applyNumberFormat="1" applyFont="1" applyFill="1" applyBorder="1" applyAlignment="1">
      <alignment horizontal="justify" vertical="top" wrapText="1"/>
    </xf>
    <xf numFmtId="14" fontId="6" fillId="9" borderId="1" xfId="0" applyNumberFormat="1" applyFont="1" applyFill="1" applyBorder="1" applyAlignment="1">
      <alignment horizontal="justify" vertical="top" wrapText="1"/>
    </xf>
    <xf numFmtId="0" fontId="6" fillId="9" borderId="1" xfId="0" applyFont="1" applyFill="1" applyBorder="1" applyAlignment="1">
      <alignment horizontal="justify" vertical="top" wrapText="1"/>
    </xf>
    <xf numFmtId="0" fontId="6" fillId="0" borderId="1" xfId="0" applyFont="1" applyBorder="1" applyAlignment="1">
      <alignment horizontal="justify" vertical="top" wrapText="1"/>
    </xf>
    <xf numFmtId="0" fontId="6" fillId="0" borderId="1" xfId="3" applyFont="1" applyBorder="1" applyAlignment="1">
      <alignment horizontal="justify" vertical="top" wrapText="1"/>
    </xf>
    <xf numFmtId="0" fontId="6" fillId="0" borderId="1" xfId="0" applyFont="1" applyBorder="1" applyAlignment="1">
      <alignment horizontal="justify" vertical="top"/>
    </xf>
    <xf numFmtId="14" fontId="6" fillId="0" borderId="1" xfId="0" applyNumberFormat="1" applyFont="1" applyBorder="1" applyAlignment="1">
      <alignment horizontal="justify" vertical="top"/>
    </xf>
    <xf numFmtId="1" fontId="6" fillId="7" borderId="1" xfId="0" applyNumberFormat="1" applyFont="1" applyFill="1" applyBorder="1" applyAlignment="1">
      <alignment horizontal="justify" vertical="top"/>
    </xf>
    <xf numFmtId="14" fontId="6" fillId="7" borderId="2" xfId="0" applyNumberFormat="1" applyFont="1" applyFill="1" applyBorder="1" applyAlignment="1">
      <alignment horizontal="justify" vertical="top"/>
    </xf>
    <xf numFmtId="0" fontId="6" fillId="7" borderId="3" xfId="0" applyFont="1" applyFill="1" applyBorder="1" applyAlignment="1">
      <alignment horizontal="justify" vertical="top"/>
    </xf>
    <xf numFmtId="0" fontId="9" fillId="2" borderId="6" xfId="0" applyFont="1" applyFill="1" applyBorder="1" applyAlignment="1">
      <alignment horizontal="center"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6" fontId="6" fillId="0" borderId="1" xfId="1" applyNumberFormat="1" applyFont="1" applyBorder="1" applyAlignment="1">
      <alignment horizontal="justify" vertical="top" wrapText="1"/>
    </xf>
    <xf numFmtId="42" fontId="6" fillId="0" borderId="1" xfId="1" applyFont="1" applyBorder="1" applyAlignment="1">
      <alignment horizontal="justify" vertical="top" wrapText="1"/>
    </xf>
    <xf numFmtId="49" fontId="6" fillId="0" borderId="2" xfId="0" applyNumberFormat="1" applyFont="1" applyBorder="1" applyAlignment="1">
      <alignment horizontal="justify" vertical="top"/>
    </xf>
    <xf numFmtId="49" fontId="6" fillId="0" borderId="3" xfId="0" applyNumberFormat="1" applyFont="1" applyBorder="1" applyAlignment="1">
      <alignment horizontal="justify" vertical="top"/>
    </xf>
    <xf numFmtId="0" fontId="6" fillId="0" borderId="2" xfId="0" applyFont="1" applyBorder="1" applyAlignment="1">
      <alignment horizontal="justify" vertical="top" wrapText="1"/>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XFD80"/>
  <sheetViews>
    <sheetView zoomScale="80" zoomScaleNormal="80" workbookViewId="0">
      <selection activeCell="B12" sqref="B12:C12"/>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7" t="s">
        <v>0</v>
      </c>
      <c r="B1" s="67"/>
      <c r="C1" s="67"/>
    </row>
    <row r="2" spans="1:3" x14ac:dyDescent="0.25">
      <c r="A2" s="5" t="s">
        <v>159</v>
      </c>
      <c r="B2" s="72" t="s">
        <v>196</v>
      </c>
      <c r="C2" s="73"/>
    </row>
    <row r="3" spans="1:3" x14ac:dyDescent="0.25">
      <c r="A3" s="5" t="s">
        <v>126</v>
      </c>
      <c r="B3" s="68" t="s">
        <v>195</v>
      </c>
      <c r="C3" s="69"/>
    </row>
    <row r="4" spans="1:3" x14ac:dyDescent="0.25">
      <c r="A4" s="5" t="s">
        <v>138</v>
      </c>
      <c r="B4" s="68" t="s">
        <v>197</v>
      </c>
      <c r="C4" s="69"/>
    </row>
    <row r="5" spans="1:3" ht="20.25" customHeight="1" x14ac:dyDescent="0.25">
      <c r="A5" s="5" t="s">
        <v>139</v>
      </c>
      <c r="B5" s="74" t="s">
        <v>200</v>
      </c>
      <c r="C5" s="69"/>
    </row>
    <row r="6" spans="1:3" x14ac:dyDescent="0.25">
      <c r="A6" s="5" t="s">
        <v>140</v>
      </c>
      <c r="B6" s="62" t="s">
        <v>104</v>
      </c>
      <c r="C6" s="62"/>
    </row>
    <row r="7" spans="1:3" x14ac:dyDescent="0.25">
      <c r="A7" s="25" t="s">
        <v>141</v>
      </c>
      <c r="B7" s="68" t="s">
        <v>113</v>
      </c>
      <c r="C7" s="69"/>
    </row>
    <row r="8" spans="1:3" ht="23.1" customHeight="1" x14ac:dyDescent="0.25">
      <c r="A8" s="26" t="s">
        <v>142</v>
      </c>
      <c r="B8" s="62" t="s">
        <v>209</v>
      </c>
      <c r="C8" s="62"/>
    </row>
    <row r="9" spans="1:3" x14ac:dyDescent="0.25">
      <c r="A9" s="26" t="s">
        <v>143</v>
      </c>
      <c r="B9" s="56" t="s">
        <v>124</v>
      </c>
      <c r="C9" s="56"/>
    </row>
    <row r="10" spans="1:3" x14ac:dyDescent="0.25">
      <c r="A10" s="26" t="s">
        <v>144</v>
      </c>
      <c r="B10" s="60" t="s">
        <v>124</v>
      </c>
      <c r="C10" s="60"/>
    </row>
    <row r="11" spans="1:3" ht="30" customHeight="1" x14ac:dyDescent="0.25">
      <c r="A11" s="27" t="s">
        <v>145</v>
      </c>
      <c r="B11" s="60" t="s">
        <v>124</v>
      </c>
      <c r="C11" s="60"/>
    </row>
    <row r="12" spans="1:3" ht="30" customHeight="1" x14ac:dyDescent="0.25">
      <c r="A12" s="5" t="s">
        <v>146</v>
      </c>
      <c r="B12" s="61" t="s">
        <v>124</v>
      </c>
      <c r="C12" s="60"/>
    </row>
    <row r="13" spans="1:3" x14ac:dyDescent="0.25">
      <c r="A13" s="5" t="s">
        <v>147</v>
      </c>
      <c r="B13" s="62" t="s">
        <v>124</v>
      </c>
      <c r="C13" s="62"/>
    </row>
    <row r="14" spans="1:3" x14ac:dyDescent="0.25">
      <c r="A14" s="5" t="s">
        <v>148</v>
      </c>
      <c r="B14" s="63" t="s">
        <v>124</v>
      </c>
      <c r="C14" s="62"/>
    </row>
    <row r="15" spans="1:3" x14ac:dyDescent="0.25">
      <c r="A15" s="5" t="s">
        <v>149</v>
      </c>
      <c r="B15" s="62" t="s">
        <v>124</v>
      </c>
      <c r="C15" s="62"/>
    </row>
    <row r="16" spans="1:3" x14ac:dyDescent="0.25">
      <c r="A16" s="5" t="s">
        <v>150</v>
      </c>
      <c r="B16" s="63" t="s">
        <v>124</v>
      </c>
      <c r="C16" s="62"/>
    </row>
    <row r="17" spans="1:3 16384:16384" ht="15" customHeight="1" x14ac:dyDescent="0.25">
      <c r="A17" s="5" t="s">
        <v>151</v>
      </c>
      <c r="B17" s="63" t="s">
        <v>124</v>
      </c>
      <c r="C17" s="62"/>
    </row>
    <row r="18" spans="1:3 16384:16384" x14ac:dyDescent="0.25">
      <c r="A18" s="5" t="s">
        <v>152</v>
      </c>
      <c r="B18" s="60" t="s">
        <v>124</v>
      </c>
      <c r="C18" s="60"/>
    </row>
    <row r="19" spans="1:3 16384:16384" ht="18.75" customHeight="1" x14ac:dyDescent="0.25">
      <c r="A19" s="5" t="s">
        <v>153</v>
      </c>
      <c r="B19" s="70" t="s">
        <v>124</v>
      </c>
      <c r="C19" s="71"/>
    </row>
    <row r="20" spans="1:3 16384:16384" x14ac:dyDescent="0.25">
      <c r="A20" s="5" t="s">
        <v>154</v>
      </c>
      <c r="B20" s="62" t="s">
        <v>124</v>
      </c>
      <c r="C20" s="62"/>
    </row>
    <row r="21" spans="1:3 16384:16384" ht="17.25" customHeight="1" x14ac:dyDescent="0.25">
      <c r="A21" s="5" t="s">
        <v>155</v>
      </c>
      <c r="B21" s="62" t="s">
        <v>124</v>
      </c>
      <c r="C21" s="62"/>
    </row>
    <row r="22" spans="1:3 16384:16384" x14ac:dyDescent="0.25">
      <c r="A22" s="54" t="s">
        <v>156</v>
      </c>
      <c r="B22" s="58">
        <v>45561</v>
      </c>
      <c r="C22" s="59"/>
    </row>
    <row r="23" spans="1:3 16384:16384" x14ac:dyDescent="0.25">
      <c r="A23" s="26" t="s">
        <v>157</v>
      </c>
      <c r="B23" s="57" t="s">
        <v>201</v>
      </c>
      <c r="C23" s="57"/>
    </row>
    <row r="24" spans="1:3 16384:16384" x14ac:dyDescent="0.25">
      <c r="A24" s="26" t="s">
        <v>158</v>
      </c>
      <c r="B24" s="57" t="s">
        <v>201</v>
      </c>
      <c r="C24" s="57"/>
    </row>
    <row r="25" spans="1:3 16384:16384" x14ac:dyDescent="0.25">
      <c r="A25" s="75" t="s">
        <v>120</v>
      </c>
      <c r="B25" s="55" t="s">
        <v>202</v>
      </c>
      <c r="C25" s="56"/>
    </row>
    <row r="26" spans="1:3 16384:16384" x14ac:dyDescent="0.25">
      <c r="A26" s="75"/>
      <c r="B26" s="56"/>
      <c r="C26" s="56"/>
    </row>
    <row r="27" spans="1:3 16384:16384" ht="100.5" customHeight="1" x14ac:dyDescent="0.25">
      <c r="A27" s="75"/>
      <c r="B27" s="56"/>
      <c r="C27" s="56"/>
    </row>
    <row r="28" spans="1:3 16384:16384" x14ac:dyDescent="0.25">
      <c r="A28" s="26" t="s">
        <v>160</v>
      </c>
      <c r="B28" s="56" t="s">
        <v>199</v>
      </c>
      <c r="C28" s="56"/>
      <c r="XFD28" s="53"/>
    </row>
    <row r="29" spans="1:3 16384:16384" x14ac:dyDescent="0.25">
      <c r="A29" s="26" t="s">
        <v>161</v>
      </c>
      <c r="B29" s="56">
        <v>1022961538</v>
      </c>
      <c r="C29" s="56"/>
    </row>
    <row r="30" spans="1:3 16384:16384" x14ac:dyDescent="0.25">
      <c r="A30" s="26" t="s">
        <v>162</v>
      </c>
      <c r="B30" s="56" t="s">
        <v>198</v>
      </c>
      <c r="C30" s="56"/>
    </row>
    <row r="31" spans="1:3 16384:16384" x14ac:dyDescent="0.25">
      <c r="A31" s="26" t="s">
        <v>163</v>
      </c>
      <c r="B31" s="64" t="s">
        <v>203</v>
      </c>
      <c r="C31" s="64"/>
    </row>
    <row r="32" spans="1:3 16384:16384" x14ac:dyDescent="0.25">
      <c r="A32" s="26" t="s">
        <v>164</v>
      </c>
      <c r="B32" s="65">
        <v>45723</v>
      </c>
      <c r="C32" s="66"/>
    </row>
    <row r="33" spans="1:3" x14ac:dyDescent="0.25">
      <c r="A33" s="5" t="s">
        <v>165</v>
      </c>
      <c r="B33" s="63">
        <v>45719</v>
      </c>
      <c r="C33" s="63"/>
    </row>
    <row r="34" spans="1:3" ht="45" x14ac:dyDescent="0.25">
      <c r="A34" s="5" t="s">
        <v>166</v>
      </c>
      <c r="B34" s="63">
        <v>45735</v>
      </c>
      <c r="C34" s="62"/>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4" sqref="B24:C24"/>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76" t="s">
        <v>10</v>
      </c>
      <c r="B1" s="76"/>
      <c r="C1" s="76"/>
    </row>
    <row r="2" spans="1:3" ht="15.75" customHeight="1" x14ac:dyDescent="0.25">
      <c r="A2" s="20" t="s">
        <v>11</v>
      </c>
      <c r="B2" s="81" t="s">
        <v>204</v>
      </c>
      <c r="C2" s="82"/>
    </row>
    <row r="3" spans="1:3" s="2" customFormat="1" x14ac:dyDescent="0.25">
      <c r="A3" s="5" t="s">
        <v>1</v>
      </c>
      <c r="B3" s="77" t="str">
        <f>'AUTOS  NOTA 322'!B2:C2</f>
        <v>2025012293-EXPEDIENTE: 2025-1884</v>
      </c>
      <c r="C3" s="77"/>
    </row>
    <row r="4" spans="1:3" s="2" customFormat="1" x14ac:dyDescent="0.25">
      <c r="A4" s="5" t="s">
        <v>2</v>
      </c>
      <c r="B4" s="77" t="str">
        <f>'AUTOS  NOTA 322'!B3:C3</f>
        <v>DELEGATURA PARA FUNCIONES JURISDICCIONALES-SUPERINTENDENCIA FINANCIERA DE COLOMBIA</v>
      </c>
      <c r="C4" s="77"/>
    </row>
    <row r="5" spans="1:3" s="2" customFormat="1" x14ac:dyDescent="0.25">
      <c r="A5" s="5" t="s">
        <v>3</v>
      </c>
      <c r="B5" s="77" t="str">
        <f>'AUTOS  NOTA 322'!B4:C4</f>
        <v>ALLIANZ SEGUROS S.A.</v>
      </c>
      <c r="C5" s="77"/>
    </row>
    <row r="6" spans="1:3" s="2" customFormat="1" x14ac:dyDescent="0.25">
      <c r="A6" s="5" t="s">
        <v>4</v>
      </c>
      <c r="B6" s="77" t="str">
        <f>'AUTOS  NOTA 322'!B5:C5</f>
        <v xml:space="preserve">LINDA YESENIA SABIO BARRETO  Y OSCAR ALEJANDRO VASQUEZ GUERRERO </v>
      </c>
      <c r="C6" s="77"/>
    </row>
    <row r="7" spans="1:3" s="2" customFormat="1" x14ac:dyDescent="0.25">
      <c r="A7" s="5" t="s">
        <v>5</v>
      </c>
      <c r="B7" s="77" t="str">
        <f>'AUTOS  NOTA 322'!B6:C6</f>
        <v>DEMANDA DIRECTA</v>
      </c>
      <c r="C7" s="77"/>
    </row>
    <row r="8" spans="1:3" s="2" customFormat="1" x14ac:dyDescent="0.25">
      <c r="A8" s="29" t="s">
        <v>101</v>
      </c>
      <c r="B8" s="77" t="str">
        <f>'AUTOS  NOTA 322'!B7:C8</f>
        <v>NO APLICA (SUSTRACCIÓN)</v>
      </c>
      <c r="C8" s="77"/>
    </row>
    <row r="9" spans="1:3" x14ac:dyDescent="0.25">
      <c r="A9" s="20" t="s">
        <v>12</v>
      </c>
      <c r="B9" s="77">
        <v>23193014</v>
      </c>
      <c r="C9" s="77"/>
    </row>
    <row r="10" spans="1:3" x14ac:dyDescent="0.25">
      <c r="A10" s="20" t="s">
        <v>9</v>
      </c>
      <c r="B10" s="77" t="s">
        <v>113</v>
      </c>
      <c r="C10" s="77"/>
    </row>
    <row r="11" spans="1:3" x14ac:dyDescent="0.25">
      <c r="A11" s="20" t="s">
        <v>13</v>
      </c>
      <c r="B11" s="95">
        <v>40987480</v>
      </c>
      <c r="C11" s="96"/>
    </row>
    <row r="12" spans="1:3" x14ac:dyDescent="0.25">
      <c r="A12" s="20" t="s">
        <v>115</v>
      </c>
      <c r="B12" s="95">
        <v>0</v>
      </c>
      <c r="C12" s="96"/>
    </row>
    <row r="13" spans="1:3" x14ac:dyDescent="0.25">
      <c r="A13" s="20" t="s">
        <v>14</v>
      </c>
      <c r="B13" s="78" t="s">
        <v>76</v>
      </c>
      <c r="C13" s="79"/>
    </row>
    <row r="14" spans="1:3" x14ac:dyDescent="0.25">
      <c r="A14" s="20" t="s">
        <v>15</v>
      </c>
      <c r="B14" s="80" t="s">
        <v>205</v>
      </c>
      <c r="C14" s="77"/>
    </row>
    <row r="15" spans="1:3" x14ac:dyDescent="0.25">
      <c r="A15" s="20" t="s">
        <v>16</v>
      </c>
      <c r="B15" s="77" t="s">
        <v>17</v>
      </c>
      <c r="C15" s="77"/>
    </row>
    <row r="16" spans="1:3" x14ac:dyDescent="0.25">
      <c r="A16" s="20" t="s">
        <v>18</v>
      </c>
      <c r="B16" s="77" t="s">
        <v>17</v>
      </c>
      <c r="C16" s="77"/>
    </row>
    <row r="17" spans="1:3" x14ac:dyDescent="0.25">
      <c r="A17" s="97" t="s">
        <v>19</v>
      </c>
      <c r="B17" s="77" t="s">
        <v>20</v>
      </c>
      <c r="C17" s="77"/>
    </row>
    <row r="18" spans="1:3" x14ac:dyDescent="0.25">
      <c r="A18" s="98"/>
      <c r="B18" s="10" t="s">
        <v>21</v>
      </c>
      <c r="C18" s="10" t="s">
        <v>22</v>
      </c>
    </row>
    <row r="19" spans="1:3" x14ac:dyDescent="0.25">
      <c r="A19" s="98"/>
      <c r="B19" s="6" t="s">
        <v>118</v>
      </c>
      <c r="C19" s="6"/>
    </row>
    <row r="20" spans="1:3" x14ac:dyDescent="0.25">
      <c r="A20" s="98"/>
      <c r="B20" s="6"/>
      <c r="C20" s="6"/>
    </row>
    <row r="21" spans="1:3" x14ac:dyDescent="0.25">
      <c r="A21" s="99"/>
      <c r="B21" s="6"/>
      <c r="C21" s="6"/>
    </row>
    <row r="22" spans="1:3" x14ac:dyDescent="0.25">
      <c r="A22" s="20" t="s">
        <v>23</v>
      </c>
      <c r="B22" s="77"/>
      <c r="C22" s="77"/>
    </row>
    <row r="23" spans="1:3" x14ac:dyDescent="0.25">
      <c r="A23" s="20" t="s">
        <v>24</v>
      </c>
      <c r="B23" s="100"/>
      <c r="C23" s="101"/>
    </row>
    <row r="24" spans="1:3" x14ac:dyDescent="0.25">
      <c r="A24" s="20" t="s">
        <v>25</v>
      </c>
      <c r="B24" s="77" t="s">
        <v>79</v>
      </c>
      <c r="C24" s="77"/>
    </row>
    <row r="25" spans="1:3" x14ac:dyDescent="0.25">
      <c r="A25" s="20" t="s">
        <v>26</v>
      </c>
      <c r="B25" s="77"/>
      <c r="C25" s="77"/>
    </row>
    <row r="26" spans="1:3" x14ac:dyDescent="0.25">
      <c r="A26" s="20" t="s">
        <v>28</v>
      </c>
      <c r="B26" s="77"/>
      <c r="C26" s="77"/>
    </row>
    <row r="27" spans="1:3" x14ac:dyDescent="0.25">
      <c r="A27" s="19" t="s">
        <v>29</v>
      </c>
      <c r="B27" s="77"/>
      <c r="C27" s="77"/>
    </row>
    <row r="28" spans="1:3" x14ac:dyDescent="0.25">
      <c r="A28" s="83" t="s">
        <v>30</v>
      </c>
      <c r="B28" s="83"/>
      <c r="C28" s="83"/>
    </row>
    <row r="29" spans="1:3" x14ac:dyDescent="0.25">
      <c r="A29" s="93" t="s">
        <v>31</v>
      </c>
      <c r="B29" s="94"/>
      <c r="C29" s="11"/>
    </row>
    <row r="30" spans="1:3" x14ac:dyDescent="0.25">
      <c r="A30" s="93" t="s">
        <v>32</v>
      </c>
      <c r="B30" s="94"/>
      <c r="C30" s="11"/>
    </row>
    <row r="31" spans="1:3" x14ac:dyDescent="0.25">
      <c r="A31" s="93" t="s">
        <v>33</v>
      </c>
      <c r="B31" s="94"/>
      <c r="C31" s="12"/>
    </row>
    <row r="32" spans="1:3" x14ac:dyDescent="0.25">
      <c r="A32" s="93" t="s">
        <v>34</v>
      </c>
      <c r="B32" s="94"/>
      <c r="C32" s="11"/>
    </row>
    <row r="33" spans="1:3" x14ac:dyDescent="0.25">
      <c r="A33" s="93" t="s">
        <v>35</v>
      </c>
      <c r="B33" s="94"/>
      <c r="C33" s="11"/>
    </row>
    <row r="34" spans="1:3" x14ac:dyDescent="0.25">
      <c r="A34" s="93" t="s">
        <v>36</v>
      </c>
      <c r="B34" s="94"/>
      <c r="C34" s="13"/>
    </row>
    <row r="35" spans="1:3" x14ac:dyDescent="0.25">
      <c r="A35" s="84" t="s">
        <v>37</v>
      </c>
      <c r="B35" s="85"/>
      <c r="C35" s="14"/>
    </row>
    <row r="36" spans="1:3" x14ac:dyDescent="0.25">
      <c r="A36" s="84" t="s">
        <v>38</v>
      </c>
      <c r="B36" s="85"/>
      <c r="C36" s="15"/>
    </row>
    <row r="37" spans="1:3" x14ac:dyDescent="0.25">
      <c r="A37" s="86" t="s">
        <v>39</v>
      </c>
      <c r="B37" s="87"/>
      <c r="C37" s="15"/>
    </row>
    <row r="38" spans="1:3" x14ac:dyDescent="0.25">
      <c r="A38" s="88"/>
      <c r="B38" s="89"/>
      <c r="C38" s="15"/>
    </row>
    <row r="39" spans="1:3" x14ac:dyDescent="0.25">
      <c r="A39" s="90"/>
      <c r="B39" s="91"/>
      <c r="C39" s="15"/>
    </row>
    <row r="40" spans="1:3" x14ac:dyDescent="0.25">
      <c r="A40" s="92" t="s">
        <v>40</v>
      </c>
      <c r="B40" s="92"/>
      <c r="C40" s="92"/>
    </row>
    <row r="41" spans="1:3" x14ac:dyDescent="0.25">
      <c r="A41" s="17" t="s">
        <v>41</v>
      </c>
      <c r="B41" s="18"/>
      <c r="C41" s="15"/>
    </row>
    <row r="42" spans="1:3" x14ac:dyDescent="0.25">
      <c r="A42" s="84" t="s">
        <v>42</v>
      </c>
      <c r="B42" s="85"/>
      <c r="C42" s="15"/>
    </row>
    <row r="43" spans="1:3" x14ac:dyDescent="0.25">
      <c r="A43" s="84" t="s">
        <v>43</v>
      </c>
      <c r="B43" s="85"/>
      <c r="C43" s="15"/>
    </row>
    <row r="44" spans="1:3" x14ac:dyDescent="0.25">
      <c r="A44" s="17" t="s">
        <v>44</v>
      </c>
      <c r="B44" s="18"/>
      <c r="C44" s="15"/>
    </row>
    <row r="45" spans="1:3" x14ac:dyDescent="0.25">
      <c r="A45" s="17" t="s">
        <v>45</v>
      </c>
      <c r="B45" s="18"/>
      <c r="C45" s="15"/>
    </row>
    <row r="46" spans="1:3" x14ac:dyDescent="0.25">
      <c r="A46" s="84" t="s">
        <v>46</v>
      </c>
      <c r="B46" s="85"/>
      <c r="C46" s="15"/>
    </row>
    <row r="47" spans="1:3" x14ac:dyDescent="0.25">
      <c r="A47" s="17" t="s">
        <v>47</v>
      </c>
      <c r="B47" s="16"/>
      <c r="C47" s="15"/>
    </row>
    <row r="48" spans="1:3" x14ac:dyDescent="0.25">
      <c r="A48" s="84" t="s">
        <v>48</v>
      </c>
      <c r="B48" s="85"/>
      <c r="C48" s="15"/>
    </row>
    <row r="49" spans="1:3" x14ac:dyDescent="0.25">
      <c r="A49" s="84" t="s">
        <v>49</v>
      </c>
      <c r="B49" s="85"/>
      <c r="C49" s="15"/>
    </row>
    <row r="50" spans="1:3" x14ac:dyDescent="0.25">
      <c r="A50" s="84" t="s">
        <v>39</v>
      </c>
      <c r="B50" s="8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45" zoomScale="70" zoomScaleNormal="70" workbookViewId="0">
      <selection activeCell="A41" sqref="A41"/>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06" t="s">
        <v>50</v>
      </c>
      <c r="B1" s="106"/>
      <c r="C1" s="106"/>
    </row>
    <row r="2" spans="1:9" ht="15" customHeight="1" x14ac:dyDescent="0.25">
      <c r="A2" s="33" t="s">
        <v>11</v>
      </c>
      <c r="B2" s="107" t="str">
        <f>'AUTOS NOTA 321'!B2:C2</f>
        <v>SINIESTRO   144583341 apl. 214763</v>
      </c>
      <c r="C2" s="108"/>
    </row>
    <row r="3" spans="1:9" x14ac:dyDescent="0.25">
      <c r="A3" s="34" t="s">
        <v>1</v>
      </c>
      <c r="B3" s="111" t="str">
        <f>'AUTOS  NOTA 322'!B2:C2</f>
        <v>2025012293-EXPEDIENTE: 2025-1884</v>
      </c>
      <c r="C3" s="111"/>
    </row>
    <row r="4" spans="1:9" x14ac:dyDescent="0.25">
      <c r="A4" s="34" t="s">
        <v>2</v>
      </c>
      <c r="B4" s="111" t="str">
        <f>'AUTOS  NOTA 322'!B3:C3</f>
        <v>DELEGATURA PARA FUNCIONES JURISDICCIONALES-SUPERINTENDENCIA FINANCIERA DE COLOMBIA</v>
      </c>
      <c r="C4" s="111"/>
    </row>
    <row r="5" spans="1:9" x14ac:dyDescent="0.25">
      <c r="A5" s="34" t="s">
        <v>3</v>
      </c>
      <c r="B5" s="111" t="str">
        <f>'AUTOS  NOTA 322'!B4:C4</f>
        <v>ALLIANZ SEGUROS S.A.</v>
      </c>
      <c r="C5" s="111"/>
    </row>
    <row r="6" spans="1:9" ht="15" customHeight="1" x14ac:dyDescent="0.25">
      <c r="A6" s="34" t="s">
        <v>4</v>
      </c>
      <c r="B6" s="111" t="str">
        <f>'AUTOS  NOTA 322'!B5:C5</f>
        <v xml:space="preserve">LINDA YESENIA SABIO BARRETO  Y OSCAR ALEJANDRO VASQUEZ GUERRERO </v>
      </c>
      <c r="C6" s="111"/>
    </row>
    <row r="7" spans="1:9" x14ac:dyDescent="0.25">
      <c r="A7" s="34" t="s">
        <v>5</v>
      </c>
      <c r="B7" s="111" t="str">
        <f>'AUTOS  NOTA 322'!B6:C6</f>
        <v>DEMANDA DIRECTA</v>
      </c>
      <c r="C7" s="111"/>
    </row>
    <row r="8" spans="1:9" x14ac:dyDescent="0.25">
      <c r="A8" s="36" t="s">
        <v>101</v>
      </c>
      <c r="B8" s="111" t="str">
        <f>'AUTOS  NOTA 322'!B7:C8</f>
        <v>NO APLICA (SUSTRACCIÓN)</v>
      </c>
      <c r="C8" s="111"/>
    </row>
    <row r="9" spans="1:9" x14ac:dyDescent="0.25">
      <c r="A9" s="34" t="s">
        <v>51</v>
      </c>
      <c r="B9" s="104">
        <f>SUM(C11,C12,C14,C15,C17)</f>
        <v>40987480</v>
      </c>
      <c r="C9" s="105"/>
    </row>
    <row r="10" spans="1:9" x14ac:dyDescent="0.25">
      <c r="A10" s="112" t="s">
        <v>52</v>
      </c>
      <c r="B10" s="109" t="s">
        <v>53</v>
      </c>
      <c r="C10" s="110"/>
    </row>
    <row r="11" spans="1:9" x14ac:dyDescent="0.25">
      <c r="A11" s="112"/>
      <c r="B11" s="35" t="s">
        <v>206</v>
      </c>
      <c r="C11" s="30">
        <v>40987480</v>
      </c>
    </row>
    <row r="12" spans="1:9" x14ac:dyDescent="0.25">
      <c r="A12" s="112"/>
      <c r="B12" s="35" t="s">
        <v>55</v>
      </c>
      <c r="C12" s="30"/>
    </row>
    <row r="13" spans="1:9" x14ac:dyDescent="0.25">
      <c r="A13" s="112"/>
      <c r="B13" s="109"/>
      <c r="C13" s="110"/>
    </row>
    <row r="14" spans="1:9" x14ac:dyDescent="0.25">
      <c r="A14" s="112"/>
      <c r="B14" s="35" t="s">
        <v>98</v>
      </c>
      <c r="C14" s="38"/>
    </row>
    <row r="15" spans="1:9" x14ac:dyDescent="0.25">
      <c r="A15" s="112"/>
      <c r="B15" s="35" t="s">
        <v>99</v>
      </c>
      <c r="C15" s="38"/>
      <c r="E15" s="41" t="s">
        <v>57</v>
      </c>
      <c r="F15" s="42">
        <v>0.7</v>
      </c>
    </row>
    <row r="16" spans="1:9" x14ac:dyDescent="0.25">
      <c r="A16" s="112"/>
      <c r="B16" s="109" t="s">
        <v>58</v>
      </c>
      <c r="C16" s="110"/>
      <c r="E16" s="41" t="s">
        <v>59</v>
      </c>
      <c r="F16" s="43">
        <v>0.3</v>
      </c>
      <c r="I16" s="44"/>
    </row>
    <row r="17" spans="1:9" x14ac:dyDescent="0.25">
      <c r="A17" s="112"/>
      <c r="B17" s="35"/>
      <c r="C17" s="39">
        <v>0</v>
      </c>
      <c r="F17" s="45"/>
      <c r="I17" s="44"/>
    </row>
    <row r="18" spans="1:9" ht="23.25" customHeight="1" x14ac:dyDescent="0.25">
      <c r="A18" s="37" t="s">
        <v>60</v>
      </c>
      <c r="B18" s="107" t="s">
        <v>57</v>
      </c>
      <c r="C18" s="108"/>
    </row>
    <row r="19" spans="1:9" ht="30" x14ac:dyDescent="0.25">
      <c r="A19" s="34" t="s">
        <v>62</v>
      </c>
      <c r="B19" s="120" t="s">
        <v>210</v>
      </c>
      <c r="C19" s="121"/>
    </row>
    <row r="20" spans="1:9" ht="15" customHeight="1" x14ac:dyDescent="0.25">
      <c r="A20" s="46" t="s">
        <v>63</v>
      </c>
      <c r="B20" s="117">
        <f>((C22+C23+C25+C26+C30+C28+C32+C34+C29+C33)-C37-C38)*C36*C39</f>
        <v>39249385</v>
      </c>
      <c r="C20" s="117"/>
    </row>
    <row r="21" spans="1:9" x14ac:dyDescent="0.25">
      <c r="A21" s="37" t="s">
        <v>64</v>
      </c>
      <c r="B21" s="122" t="s">
        <v>53</v>
      </c>
      <c r="C21" s="123"/>
    </row>
    <row r="22" spans="1:9" x14ac:dyDescent="0.25">
      <c r="A22" s="115"/>
      <c r="B22" s="35" t="s">
        <v>54</v>
      </c>
      <c r="C22" s="30"/>
    </row>
    <row r="23" spans="1:9" x14ac:dyDescent="0.25">
      <c r="A23" s="116"/>
      <c r="B23" s="35" t="s">
        <v>55</v>
      </c>
      <c r="C23" s="30">
        <v>0</v>
      </c>
    </row>
    <row r="24" spans="1:9" x14ac:dyDescent="0.25">
      <c r="A24" s="116"/>
      <c r="B24" s="109" t="s">
        <v>56</v>
      </c>
      <c r="C24" s="110"/>
    </row>
    <row r="25" spans="1:9" x14ac:dyDescent="0.25">
      <c r="A25" s="116"/>
      <c r="B25" s="35" t="s">
        <v>98</v>
      </c>
      <c r="C25" s="30">
        <v>0</v>
      </c>
    </row>
    <row r="26" spans="1:9" ht="29.1" customHeight="1" x14ac:dyDescent="0.25">
      <c r="A26" s="116"/>
      <c r="B26" s="35" t="s">
        <v>100</v>
      </c>
      <c r="C26" s="30">
        <v>0</v>
      </c>
    </row>
    <row r="27" spans="1:9" x14ac:dyDescent="0.25">
      <c r="A27" s="116"/>
      <c r="B27" s="109" t="s">
        <v>121</v>
      </c>
      <c r="C27" s="110"/>
    </row>
    <row r="28" spans="1:9" x14ac:dyDescent="0.25">
      <c r="A28" s="116"/>
      <c r="B28" s="35" t="s">
        <v>130</v>
      </c>
      <c r="C28" s="30">
        <v>0</v>
      </c>
    </row>
    <row r="29" spans="1:9" x14ac:dyDescent="0.25">
      <c r="A29" s="116"/>
      <c r="B29" s="35" t="s">
        <v>54</v>
      </c>
      <c r="C29" s="30"/>
    </row>
    <row r="30" spans="1:9" x14ac:dyDescent="0.25">
      <c r="A30" s="116"/>
      <c r="B30" s="35" t="s">
        <v>55</v>
      </c>
      <c r="C30" s="30">
        <v>0</v>
      </c>
    </row>
    <row r="31" spans="1:9" x14ac:dyDescent="0.25">
      <c r="A31" s="116"/>
      <c r="B31" s="109" t="s">
        <v>122</v>
      </c>
      <c r="C31" s="110"/>
    </row>
    <row r="32" spans="1:9" x14ac:dyDescent="0.25">
      <c r="A32" s="116"/>
      <c r="B32" s="35" t="s">
        <v>110</v>
      </c>
      <c r="C32" s="30">
        <v>37600000</v>
      </c>
    </row>
    <row r="33" spans="1:3" x14ac:dyDescent="0.25">
      <c r="A33" s="116"/>
      <c r="B33" s="35" t="s">
        <v>207</v>
      </c>
      <c r="C33" s="30">
        <v>1649385</v>
      </c>
    </row>
    <row r="34" spans="1:3" x14ac:dyDescent="0.25">
      <c r="A34" s="116"/>
      <c r="B34" s="35" t="s">
        <v>55</v>
      </c>
      <c r="C34" s="30">
        <v>0</v>
      </c>
    </row>
    <row r="35" spans="1:3" x14ac:dyDescent="0.25">
      <c r="A35" s="116"/>
      <c r="B35" s="109" t="s">
        <v>114</v>
      </c>
      <c r="C35" s="110"/>
    </row>
    <row r="36" spans="1:3" x14ac:dyDescent="0.25">
      <c r="A36" s="116"/>
      <c r="B36" s="35" t="s">
        <v>125</v>
      </c>
      <c r="C36" s="31">
        <v>1</v>
      </c>
    </row>
    <row r="37" spans="1:3" x14ac:dyDescent="0.25">
      <c r="A37" s="116"/>
      <c r="B37" s="35" t="s">
        <v>115</v>
      </c>
      <c r="C37" s="32">
        <v>0</v>
      </c>
    </row>
    <row r="38" spans="1:3" x14ac:dyDescent="0.25">
      <c r="A38" s="116"/>
      <c r="B38" s="35" t="s">
        <v>167</v>
      </c>
      <c r="C38" s="32"/>
    </row>
    <row r="39" spans="1:3" x14ac:dyDescent="0.25">
      <c r="A39" s="116"/>
      <c r="B39" s="35" t="s">
        <v>129</v>
      </c>
      <c r="C39" s="31">
        <v>1</v>
      </c>
    </row>
    <row r="40" spans="1:3" x14ac:dyDescent="0.25">
      <c r="A40" s="47" t="s">
        <v>65</v>
      </c>
      <c r="B40" s="117">
        <f>IFERROR(B20*(VLOOKUP(B18,E15:F17,2,0)),16666)</f>
        <v>27474569.5</v>
      </c>
      <c r="C40" s="117"/>
    </row>
    <row r="41" spans="1:3" ht="93" customHeight="1" x14ac:dyDescent="0.25">
      <c r="A41" s="34" t="s">
        <v>123</v>
      </c>
      <c r="B41" s="118" t="s">
        <v>211</v>
      </c>
      <c r="C41" s="119"/>
    </row>
    <row r="42" spans="1:3" ht="211.5" customHeight="1" x14ac:dyDescent="0.25">
      <c r="A42" s="34" t="s">
        <v>66</v>
      </c>
      <c r="B42" s="113" t="s">
        <v>208</v>
      </c>
      <c r="C42" s="114"/>
    </row>
    <row r="45" spans="1:3" ht="26.25" x14ac:dyDescent="0.25">
      <c r="A45" s="102" t="s">
        <v>168</v>
      </c>
      <c r="B45" s="102"/>
      <c r="C45" s="102"/>
    </row>
    <row r="46" spans="1:3" x14ac:dyDescent="0.25">
      <c r="A46" s="103" t="s">
        <v>169</v>
      </c>
      <c r="B46" s="103"/>
      <c r="C46" s="103"/>
    </row>
    <row r="47" spans="1:3" x14ac:dyDescent="0.25">
      <c r="A47" s="48" t="s">
        <v>170</v>
      </c>
      <c r="B47" s="48" t="s">
        <v>171</v>
      </c>
      <c r="C47" s="49" t="s">
        <v>172</v>
      </c>
    </row>
    <row r="48" spans="1:3" ht="27" x14ac:dyDescent="0.25">
      <c r="A48" s="50" t="s">
        <v>173</v>
      </c>
      <c r="B48" s="51" t="s">
        <v>27</v>
      </c>
      <c r="C48" s="50" t="s">
        <v>174</v>
      </c>
    </row>
    <row r="49" spans="1:3" ht="40.5" x14ac:dyDescent="0.25">
      <c r="A49" s="50" t="s">
        <v>175</v>
      </c>
      <c r="B49" s="51" t="s">
        <v>27</v>
      </c>
      <c r="C49" s="50" t="s">
        <v>176</v>
      </c>
    </row>
    <row r="50" spans="1:3" ht="27" x14ac:dyDescent="0.25">
      <c r="A50" s="50" t="s">
        <v>177</v>
      </c>
      <c r="B50" s="51" t="s">
        <v>27</v>
      </c>
      <c r="C50" s="50" t="s">
        <v>178</v>
      </c>
    </row>
    <row r="51" spans="1:3" x14ac:dyDescent="0.25">
      <c r="A51" s="50" t="s">
        <v>179</v>
      </c>
      <c r="B51" s="51" t="s">
        <v>27</v>
      </c>
      <c r="C51" s="50" t="s">
        <v>180</v>
      </c>
    </row>
    <row r="52" spans="1:3" x14ac:dyDescent="0.25">
      <c r="A52" s="50" t="s">
        <v>181</v>
      </c>
      <c r="B52" s="51" t="s">
        <v>27</v>
      </c>
      <c r="C52" s="52"/>
    </row>
    <row r="53" spans="1:3" x14ac:dyDescent="0.25">
      <c r="A53" s="50" t="s">
        <v>182</v>
      </c>
      <c r="B53" s="51"/>
      <c r="C53" s="50" t="s">
        <v>183</v>
      </c>
    </row>
    <row r="54" spans="1:3" ht="27" x14ac:dyDescent="0.25">
      <c r="A54" s="50" t="s">
        <v>184</v>
      </c>
      <c r="B54" s="51" t="s">
        <v>27</v>
      </c>
      <c r="C54" s="50" t="s">
        <v>185</v>
      </c>
    </row>
    <row r="55" spans="1:3" x14ac:dyDescent="0.25">
      <c r="A55" s="50" t="s">
        <v>186</v>
      </c>
      <c r="B55" s="51" t="s">
        <v>27</v>
      </c>
      <c r="C55" s="52" t="s">
        <v>187</v>
      </c>
    </row>
    <row r="56" spans="1:3" ht="27" x14ac:dyDescent="0.25">
      <c r="A56" s="50" t="s">
        <v>188</v>
      </c>
      <c r="B56" s="51" t="s">
        <v>27</v>
      </c>
      <c r="C56" s="52" t="s">
        <v>189</v>
      </c>
    </row>
    <row r="57" spans="1:3" ht="27" x14ac:dyDescent="0.2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6" t="s">
        <v>67</v>
      </c>
      <c r="B1" s="76"/>
      <c r="C1" s="76"/>
    </row>
    <row r="2" spans="1:3" x14ac:dyDescent="0.25">
      <c r="A2" s="20" t="s">
        <v>11</v>
      </c>
      <c r="B2" s="100" t="str">
        <f>'AUTOS NOTA 324-478'!B2:C2</f>
        <v>SINIESTRO   144583341 apl. 214763</v>
      </c>
      <c r="C2" s="101"/>
    </row>
    <row r="3" spans="1:3" x14ac:dyDescent="0.25">
      <c r="A3" s="5" t="s">
        <v>1</v>
      </c>
      <c r="B3" s="77" t="str">
        <f>'AUTOS  NOTA 322'!B2:C2</f>
        <v>2025012293-EXPEDIENTE: 2025-1884</v>
      </c>
      <c r="C3" s="77"/>
    </row>
    <row r="4" spans="1:3" x14ac:dyDescent="0.25">
      <c r="A4" s="5" t="s">
        <v>2</v>
      </c>
      <c r="B4" s="77" t="str">
        <f>'AUTOS  NOTA 322'!B3:C3</f>
        <v>DELEGATURA PARA FUNCIONES JURISDICCIONALES-SUPERINTENDENCIA FINANCIERA DE COLOMBIA</v>
      </c>
      <c r="C4" s="77"/>
    </row>
    <row r="5" spans="1:3" x14ac:dyDescent="0.25">
      <c r="A5" s="5" t="s">
        <v>3</v>
      </c>
      <c r="B5" s="77" t="str">
        <f>'AUTOS  NOTA 322'!B4:C4</f>
        <v>ALLIANZ SEGUROS S.A.</v>
      </c>
      <c r="C5" s="77"/>
    </row>
    <row r="6" spans="1:3" ht="15" customHeight="1" x14ac:dyDescent="0.25">
      <c r="A6" s="5" t="s">
        <v>4</v>
      </c>
      <c r="B6" s="77" t="str">
        <f>'AUTOS  NOTA 322'!B5:C5</f>
        <v xml:space="preserve">LINDA YESENIA SABIO BARRETO  Y OSCAR ALEJANDRO VASQUEZ GUERRERO </v>
      </c>
      <c r="C6" s="77"/>
    </row>
    <row r="7" spans="1:3" ht="15" customHeight="1" x14ac:dyDescent="0.25">
      <c r="A7" s="5" t="s">
        <v>5</v>
      </c>
      <c r="B7" s="77" t="str">
        <f>'AUTOS  NOTA 322'!B6:C6</f>
        <v>DEMANDA DIRECTA</v>
      </c>
      <c r="C7" s="77"/>
    </row>
    <row r="8" spans="1:3" ht="15" customHeight="1" x14ac:dyDescent="0.25">
      <c r="A8" s="29" t="s">
        <v>101</v>
      </c>
      <c r="B8" s="77" t="str">
        <f>'AUTOS  NOTA 322'!B7:C8</f>
        <v>NO APLICA (SUSTRACCIÓN)</v>
      </c>
      <c r="C8" s="77"/>
    </row>
    <row r="9" spans="1:3" ht="18.95" customHeight="1" x14ac:dyDescent="0.25">
      <c r="A9" s="5" t="s">
        <v>102</v>
      </c>
      <c r="B9" s="77" t="s">
        <v>57</v>
      </c>
      <c r="C9" s="77"/>
    </row>
    <row r="10" spans="1:3" x14ac:dyDescent="0.25">
      <c r="A10" s="7" t="s">
        <v>64</v>
      </c>
      <c r="B10" s="126">
        <f>'AUTOS NOTA 324-478'!B20:C20</f>
        <v>39249385</v>
      </c>
      <c r="C10" s="126"/>
    </row>
    <row r="11" spans="1:3" x14ac:dyDescent="0.25">
      <c r="A11" s="7" t="s">
        <v>116</v>
      </c>
      <c r="B11" s="127">
        <f>'AUTOS NOTA 324-478'!B40:C40</f>
        <v>27474569.5</v>
      </c>
      <c r="C11" s="77"/>
    </row>
    <row r="12" spans="1:3" ht="30" x14ac:dyDescent="0.25">
      <c r="A12" s="7" t="s">
        <v>68</v>
      </c>
      <c r="B12" s="124"/>
      <c r="C12" s="125"/>
    </row>
    <row r="13" spans="1:3" ht="45" x14ac:dyDescent="0.25">
      <c r="A13" s="5" t="s">
        <v>69</v>
      </c>
      <c r="B13" s="77"/>
      <c r="C13" s="77"/>
    </row>
    <row r="14" spans="1:3" ht="45" x14ac:dyDescent="0.25">
      <c r="A14" s="5" t="s">
        <v>70</v>
      </c>
      <c r="B14" s="77"/>
      <c r="C14" s="77"/>
    </row>
    <row r="15" spans="1:3" x14ac:dyDescent="0.25">
      <c r="A15" s="5" t="s">
        <v>71</v>
      </c>
      <c r="B15" s="6"/>
      <c r="C15" s="6"/>
    </row>
    <row r="16" spans="1:3" x14ac:dyDescent="0.25">
      <c r="A16" s="7" t="s">
        <v>72</v>
      </c>
      <c r="B16" s="77"/>
      <c r="C16" s="77"/>
    </row>
    <row r="17" spans="1:3" x14ac:dyDescent="0.25">
      <c r="A17" s="6" t="s">
        <v>73</v>
      </c>
      <c r="B17" s="125"/>
      <c r="C17" s="12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6" t="s">
        <v>131</v>
      </c>
      <c r="B1" s="76"/>
      <c r="C1" s="76"/>
    </row>
    <row r="2" spans="1:3" x14ac:dyDescent="0.25">
      <c r="A2" s="40" t="s">
        <v>11</v>
      </c>
      <c r="B2" s="100" t="str">
        <f>'AUTOS NOTA 321'!B2:C2</f>
        <v>SINIESTRO   144583341 apl. 214763</v>
      </c>
      <c r="C2" s="101"/>
    </row>
    <row r="3" spans="1:3" x14ac:dyDescent="0.25">
      <c r="A3" s="5" t="s">
        <v>1</v>
      </c>
      <c r="B3" s="77" t="str">
        <f>'AUTOS  NOTA 322'!B2:C2</f>
        <v>2025012293-EXPEDIENTE: 2025-1884</v>
      </c>
      <c r="C3" s="77"/>
    </row>
    <row r="4" spans="1:3" x14ac:dyDescent="0.25">
      <c r="A4" s="5" t="s">
        <v>2</v>
      </c>
      <c r="B4" s="77" t="str">
        <f>'AUTOS  NOTA 322'!B3:C3</f>
        <v>DELEGATURA PARA FUNCIONES JURISDICCIONALES-SUPERINTENDENCIA FINANCIERA DE COLOMBIA</v>
      </c>
      <c r="C4" s="77"/>
    </row>
    <row r="5" spans="1:3" x14ac:dyDescent="0.25">
      <c r="A5" s="5" t="s">
        <v>3</v>
      </c>
      <c r="B5" s="77" t="str">
        <f>'AUTOS  NOTA 322'!B4:C4</f>
        <v>ALLIANZ SEGUROS S.A.</v>
      </c>
      <c r="C5" s="77"/>
    </row>
    <row r="6" spans="1:3" x14ac:dyDescent="0.25">
      <c r="A6" s="5" t="s">
        <v>4</v>
      </c>
      <c r="B6" s="77" t="str">
        <f>'AUTOS  NOTA 322'!B5:C5</f>
        <v xml:space="preserve">LINDA YESENIA SABIO BARRETO  Y OSCAR ALEJANDRO VASQUEZ GUERRERO </v>
      </c>
      <c r="C6" s="77"/>
    </row>
    <row r="7" spans="1:3" x14ac:dyDescent="0.25">
      <c r="A7" s="5" t="s">
        <v>5</v>
      </c>
      <c r="B7" s="77" t="str">
        <f>'AUTOS  NOTA 322'!B6:C6</f>
        <v>DEMANDA DIRECTA</v>
      </c>
      <c r="C7" s="77"/>
    </row>
    <row r="8" spans="1:3" x14ac:dyDescent="0.25">
      <c r="A8" s="5" t="s">
        <v>102</v>
      </c>
      <c r="B8" s="77" t="str">
        <f>'AUTOS NOTA 324-478'!B18:C18</f>
        <v>PROBABLE</v>
      </c>
      <c r="C8" s="77"/>
    </row>
    <row r="9" spans="1:3" x14ac:dyDescent="0.25">
      <c r="A9" s="7" t="s">
        <v>64</v>
      </c>
      <c r="B9" s="126">
        <f>'AUTOS NOTA 324-478'!B20:C20</f>
        <v>39249385</v>
      </c>
      <c r="C9" s="126"/>
    </row>
    <row r="10" spans="1:3" x14ac:dyDescent="0.25">
      <c r="A10" s="5" t="s">
        <v>132</v>
      </c>
      <c r="B10" s="129">
        <v>0</v>
      </c>
      <c r="C10" s="129"/>
    </row>
    <row r="11" spans="1:3" ht="30" customHeight="1" x14ac:dyDescent="0.25">
      <c r="A11" s="5" t="s">
        <v>192</v>
      </c>
      <c r="B11" s="77"/>
      <c r="C11" s="77"/>
    </row>
    <row r="12" spans="1:3" x14ac:dyDescent="0.25">
      <c r="A12" s="5" t="s">
        <v>193</v>
      </c>
      <c r="B12" s="128"/>
      <c r="C12" s="128"/>
    </row>
    <row r="13" spans="1:3" x14ac:dyDescent="0.25">
      <c r="A13" s="5" t="s">
        <v>194</v>
      </c>
      <c r="B13" s="77"/>
      <c r="C13" s="77"/>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42578125" customWidth="1"/>
    <col min="4" max="16384" width="11.42578125" hidden="1"/>
  </cols>
  <sheetData>
    <row r="1" spans="1:6" ht="26.25" x14ac:dyDescent="0.25">
      <c r="A1" s="76" t="s">
        <v>133</v>
      </c>
      <c r="B1" s="76"/>
      <c r="C1" s="76"/>
    </row>
    <row r="2" spans="1:6" x14ac:dyDescent="0.25">
      <c r="A2" s="20" t="s">
        <v>11</v>
      </c>
      <c r="B2" s="100" t="str">
        <f>'AUTOS NOTA 321'!B2:C2</f>
        <v>SINIESTRO   144583341 apl. 214763</v>
      </c>
      <c r="C2" s="101"/>
    </row>
    <row r="3" spans="1:6" x14ac:dyDescent="0.25">
      <c r="A3" s="5" t="s">
        <v>1</v>
      </c>
      <c r="B3" s="77" t="str">
        <f>'AUTOS  NOTA 322'!B2:C2</f>
        <v>2025012293-EXPEDIENTE: 2025-1884</v>
      </c>
      <c r="C3" s="77"/>
    </row>
    <row r="4" spans="1:6" x14ac:dyDescent="0.25">
      <c r="A4" s="5" t="s">
        <v>2</v>
      </c>
      <c r="B4" s="77" t="str">
        <f>'AUTOS  NOTA 322'!B3:C3</f>
        <v>DELEGATURA PARA FUNCIONES JURISDICCIONALES-SUPERINTENDENCIA FINANCIERA DE COLOMBIA</v>
      </c>
      <c r="C4" s="77"/>
    </row>
    <row r="5" spans="1:6" ht="15" customHeight="1" x14ac:dyDescent="0.25">
      <c r="A5" s="5" t="s">
        <v>3</v>
      </c>
      <c r="B5" s="77" t="str">
        <f>'AUTOS  NOTA 322'!B4:C4</f>
        <v>ALLIANZ SEGUROS S.A.</v>
      </c>
      <c r="C5" s="77"/>
    </row>
    <row r="6" spans="1:6" ht="15" customHeight="1" x14ac:dyDescent="0.25">
      <c r="A6" s="5" t="s">
        <v>4</v>
      </c>
      <c r="B6" s="77" t="str">
        <f>'AUTOS  NOTA 322'!B5:C5</f>
        <v xml:space="preserve">LINDA YESENIA SABIO BARRETO  Y OSCAR ALEJANDRO VASQUEZ GUERRERO </v>
      </c>
      <c r="C6" s="77"/>
    </row>
    <row r="7" spans="1:6" x14ac:dyDescent="0.25">
      <c r="A7" s="5" t="s">
        <v>5</v>
      </c>
      <c r="B7" s="77" t="str">
        <f>'AUTOS  NOTA 322'!B6:C6</f>
        <v>DEMANDA DIRECTA</v>
      </c>
      <c r="C7" s="77"/>
    </row>
    <row r="8" spans="1:6" x14ac:dyDescent="0.25">
      <c r="A8" s="5" t="s">
        <v>134</v>
      </c>
      <c r="B8" s="130">
        <f>'AUTOS NOTA 324-478'!B20:C20</f>
        <v>39249385</v>
      </c>
      <c r="C8" s="130"/>
    </row>
    <row r="9" spans="1:6" x14ac:dyDescent="0.25">
      <c r="A9" s="5" t="s">
        <v>135</v>
      </c>
      <c r="B9" s="77"/>
      <c r="C9" s="77"/>
    </row>
    <row r="10" spans="1:6" ht="111" customHeight="1" x14ac:dyDescent="0.25">
      <c r="A10" s="5" t="s">
        <v>136</v>
      </c>
      <c r="B10" s="77"/>
      <c r="C10" s="77"/>
    </row>
    <row r="11" spans="1:6" ht="21" customHeight="1" x14ac:dyDescent="0.25">
      <c r="A11" s="131"/>
      <c r="B11" s="131"/>
      <c r="C11" s="131"/>
      <c r="E11" t="s">
        <v>57</v>
      </c>
      <c r="F11" s="22">
        <v>0.7</v>
      </c>
    </row>
    <row r="12" spans="1:6" hidden="1" x14ac:dyDescent="0.25">
      <c r="A12" s="132"/>
      <c r="B12" s="132"/>
      <c r="C12" s="132"/>
      <c r="E12" t="s">
        <v>59</v>
      </c>
      <c r="F12" s="23">
        <v>0.3</v>
      </c>
    </row>
    <row r="13" spans="1:6" ht="18.75" x14ac:dyDescent="0.25">
      <c r="A13" s="133" t="s">
        <v>137</v>
      </c>
      <c r="B13" s="133"/>
      <c r="C13" s="133"/>
    </row>
    <row r="14" spans="1:6" x14ac:dyDescent="0.25">
      <c r="A14" s="37" t="s">
        <v>60</v>
      </c>
      <c r="B14" s="107" t="s">
        <v>61</v>
      </c>
      <c r="C14" s="108"/>
    </row>
    <row r="15" spans="1:6" ht="45" x14ac:dyDescent="0.25">
      <c r="A15" s="21" t="s">
        <v>63</v>
      </c>
      <c r="B15" s="134">
        <f>((C17+C18+C20+C21+C25+C23+C27+C29+C24+C28)-C32)*C31*C33</f>
        <v>1000000000</v>
      </c>
      <c r="C15" s="134"/>
    </row>
    <row r="16" spans="1:6" x14ac:dyDescent="0.25">
      <c r="A16" s="7" t="s">
        <v>64</v>
      </c>
      <c r="B16" s="135" t="s">
        <v>53</v>
      </c>
      <c r="C16" s="136"/>
    </row>
    <row r="17" spans="1:3" x14ac:dyDescent="0.25">
      <c r="A17" s="115"/>
      <c r="B17" s="35" t="s">
        <v>54</v>
      </c>
      <c r="C17" s="30">
        <v>1000000000</v>
      </c>
    </row>
    <row r="18" spans="1:3" x14ac:dyDescent="0.25">
      <c r="A18" s="116"/>
      <c r="B18" s="35" t="s">
        <v>55</v>
      </c>
      <c r="C18" s="30">
        <v>0</v>
      </c>
    </row>
    <row r="19" spans="1:3" x14ac:dyDescent="0.25">
      <c r="A19" s="116"/>
      <c r="B19" s="109" t="s">
        <v>56</v>
      </c>
      <c r="C19" s="110"/>
    </row>
    <row r="20" spans="1:3" x14ac:dyDescent="0.25">
      <c r="A20" s="116"/>
      <c r="B20" s="35" t="s">
        <v>98</v>
      </c>
      <c r="C20" s="30">
        <v>0</v>
      </c>
    </row>
    <row r="21" spans="1:3" ht="30" x14ac:dyDescent="0.25">
      <c r="A21" s="116"/>
      <c r="B21" s="35" t="s">
        <v>100</v>
      </c>
      <c r="C21" s="30">
        <v>0</v>
      </c>
    </row>
    <row r="22" spans="1:3" x14ac:dyDescent="0.25">
      <c r="A22" s="116"/>
      <c r="B22" s="109" t="s">
        <v>121</v>
      </c>
      <c r="C22" s="110"/>
    </row>
    <row r="23" spans="1:3" x14ac:dyDescent="0.25">
      <c r="A23" s="116"/>
      <c r="B23" s="35" t="s">
        <v>130</v>
      </c>
      <c r="C23" s="30">
        <v>0</v>
      </c>
    </row>
    <row r="24" spans="1:3" x14ac:dyDescent="0.25">
      <c r="A24" s="116"/>
      <c r="B24" s="35" t="s">
        <v>54</v>
      </c>
      <c r="C24" s="30">
        <v>0</v>
      </c>
    </row>
    <row r="25" spans="1:3" x14ac:dyDescent="0.25">
      <c r="A25" s="116"/>
      <c r="B25" s="35" t="s">
        <v>55</v>
      </c>
      <c r="C25" s="30">
        <v>0</v>
      </c>
    </row>
    <row r="26" spans="1:3" x14ac:dyDescent="0.25">
      <c r="A26" s="116"/>
      <c r="B26" s="109" t="s">
        <v>122</v>
      </c>
      <c r="C26" s="110"/>
    </row>
    <row r="27" spans="1:3" x14ac:dyDescent="0.25">
      <c r="A27" s="116"/>
      <c r="B27" s="35"/>
      <c r="C27" s="30"/>
    </row>
    <row r="28" spans="1:3" x14ac:dyDescent="0.25">
      <c r="A28" s="116"/>
      <c r="B28" s="35" t="s">
        <v>54</v>
      </c>
      <c r="C28" s="30">
        <v>0</v>
      </c>
    </row>
    <row r="29" spans="1:3" x14ac:dyDescent="0.25">
      <c r="A29" s="116"/>
      <c r="B29" s="35" t="s">
        <v>55</v>
      </c>
      <c r="C29" s="30">
        <v>0</v>
      </c>
    </row>
    <row r="30" spans="1:3" x14ac:dyDescent="0.25">
      <c r="A30" s="116"/>
      <c r="B30" s="109" t="s">
        <v>114</v>
      </c>
      <c r="C30" s="110"/>
    </row>
    <row r="31" spans="1:3" x14ac:dyDescent="0.25">
      <c r="A31" s="116"/>
      <c r="B31" s="35" t="s">
        <v>125</v>
      </c>
      <c r="C31" s="31">
        <v>1</v>
      </c>
    </row>
    <row r="32" spans="1:3" x14ac:dyDescent="0.25">
      <c r="A32" s="116"/>
      <c r="B32" s="35" t="s">
        <v>115</v>
      </c>
      <c r="C32" s="32">
        <v>0</v>
      </c>
    </row>
    <row r="33" spans="1:3" x14ac:dyDescent="0.25">
      <c r="A33" s="116"/>
      <c r="B33" s="35" t="s">
        <v>129</v>
      </c>
      <c r="C33" s="31">
        <v>1</v>
      </c>
    </row>
    <row r="34" spans="1:3" x14ac:dyDescent="0.25">
      <c r="A34" s="24" t="s">
        <v>65</v>
      </c>
      <c r="B34" s="117">
        <f>IFERROR(B15*(VLOOKUP(B14,E11:F13,2,0)),16666)</f>
        <v>16666</v>
      </c>
      <c r="C34" s="117"/>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Yuliana Valentina Jacome Duran</cp:lastModifiedBy>
  <cp:revision/>
  <dcterms:created xsi:type="dcterms:W3CDTF">2020-12-07T14:41:17Z</dcterms:created>
  <dcterms:modified xsi:type="dcterms:W3CDTF">2025-03-25T20:50:08Z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