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ce02698\Downloads\"/>
    </mc:Choice>
  </mc:AlternateContent>
  <xr:revisionPtr revIDLastSave="0" documentId="13_ncr:1_{838FCF3E-0C8C-4860-90B7-93CEAE6017FF}" xr6:coauthVersionLast="47" xr6:coauthVersionMax="47" xr10:uidLastSave="{00000000-0000-0000-0000-000000000000}"/>
  <bookViews>
    <workbookView xWindow="-110" yWindow="-110" windowWidth="19420" windowHeight="10300" activeTab="1"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 r:id="rId10"/>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8" l="1"/>
  <c r="B27" i="18" s="1"/>
  <c r="B8" i="18"/>
  <c r="G22" i="17"/>
  <c r="G24" i="17" s="1"/>
  <c r="H21" i="17"/>
  <c r="H23" i="17" s="1"/>
  <c r="H25" i="17" s="1"/>
  <c r="G21" i="17"/>
  <c r="G23" i="17" s="1"/>
  <c r="G25" i="17" s="1"/>
  <c r="F21" i="17"/>
  <c r="F23" i="17" s="1"/>
  <c r="F25" i="17" s="1"/>
  <c r="E21" i="17"/>
  <c r="E23" i="17" s="1"/>
  <c r="E25" i="17" s="1"/>
  <c r="D21" i="17"/>
  <c r="D23" i="17" s="1"/>
  <c r="D25" i="17" s="1"/>
  <c r="H20" i="17"/>
  <c r="H22" i="17" s="1"/>
  <c r="H24" i="17" s="1"/>
  <c r="G20" i="17"/>
  <c r="F20" i="17"/>
  <c r="F22" i="17" s="1"/>
  <c r="F24" i="17" s="1"/>
  <c r="E20" i="17"/>
  <c r="E22" i="17" s="1"/>
  <c r="E24" i="17" s="1"/>
  <c r="D20" i="17"/>
  <c r="D22" i="17" s="1"/>
  <c r="D24" i="17" s="1"/>
  <c r="B2" i="11"/>
  <c r="D34" i="5"/>
  <c r="D35" i="5"/>
  <c r="B8" i="17"/>
  <c r="B7" i="18"/>
  <c r="B6" i="18"/>
  <c r="B5" i="18"/>
  <c r="B4" i="18"/>
  <c r="B3" i="18"/>
  <c r="B2" i="18"/>
  <c r="B7" i="17"/>
  <c r="B6" i="17"/>
  <c r="B5" i="17"/>
  <c r="B4" i="17"/>
  <c r="B3" i="17"/>
  <c r="B2" i="17"/>
  <c r="B17" i="11"/>
  <c r="C11" i="11"/>
  <c r="C10" i="11"/>
  <c r="B7" i="10"/>
  <c r="B7" i="11" s="1"/>
  <c r="B7" i="14"/>
  <c r="B6" i="14"/>
  <c r="B5" i="14"/>
  <c r="B4" i="14"/>
  <c r="B3" i="14"/>
  <c r="B2" i="14"/>
  <c r="B15" i="5"/>
  <c r="B8" i="11" s="1"/>
  <c r="B4" i="10"/>
  <c r="B4" i="11" s="1"/>
  <c r="B5" i="10"/>
  <c r="B5" i="11" s="1"/>
  <c r="B6" i="10"/>
  <c r="B6" i="11" s="1"/>
  <c r="B3" i="10"/>
  <c r="B3" i="11" s="1"/>
  <c r="B28" i="11" l="1"/>
  <c r="B9" i="17"/>
</calcChain>
</file>

<file path=xl/sharedStrings.xml><?xml version="1.0" encoding="utf-8"?>
<sst xmlns="http://schemas.openxmlformats.org/spreadsheetml/2006/main" count="311" uniqueCount="203">
  <si>
    <t>SOLICITUD DE ANTECEDENTES -ABOGADO EXTERNO-</t>
  </si>
  <si>
    <t>RADICADO(23 DIGITOS)</t>
  </si>
  <si>
    <t>2025023340-004-000</t>
  </si>
  <si>
    <t>JUZGADO</t>
  </si>
  <si>
    <t>DEMANDADO</t>
  </si>
  <si>
    <t xml:space="preserve"> Allianz Seguros de Vida S.A</t>
  </si>
  <si>
    <t xml:space="preserve">DEMANDANTE   </t>
  </si>
  <si>
    <t>Edilsa Sánchez Moreno</t>
  </si>
  <si>
    <t>TIPO DE VINCULACION COMPAÑÍA</t>
  </si>
  <si>
    <t>DEMANDA DIRECTA</t>
  </si>
  <si>
    <t>NOMBRE DE LESIONADO O MUERTO (S)</t>
  </si>
  <si>
    <t xml:space="preserve">Edilsa Sánchez Moreno </t>
  </si>
  <si>
    <t>FECHA DE LOS HECHOS</t>
  </si>
  <si>
    <t>25 de noviembre de 2024</t>
  </si>
  <si>
    <t>FECHA DE SOLICITUD AUDIENCIA PREJUDICIAL</t>
  </si>
  <si>
    <t>Sin audiencia</t>
  </si>
  <si>
    <t>FECHA DE AUDIENCIA PREJUDICIAL</t>
  </si>
  <si>
    <t>AMPARO A AFECTAR</t>
  </si>
  <si>
    <t xml:space="preserve">BREVE RESUMEN DE LOS HECHOS  Se desconoce </t>
  </si>
  <si>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</si>
  <si>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</si>
  <si>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</si>
  <si>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</si>
  <si>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</si>
  <si>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</si>
  <si>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</si>
  <si>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</si>
  <si>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</si>
  <si>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</si>
  <si>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</si>
  <si>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</si>
  <si>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24 de febrero </t>
  </si>
  <si>
    <t xml:space="preserve">FECHA DE CONTESTACION </t>
  </si>
  <si>
    <t>12 de marzo de 2025</t>
  </si>
  <si>
    <t>REMISION DE ANTECEDENTES - ABOGADO INTERNO-</t>
  </si>
  <si>
    <t>SINIESTRO - APLICATIVO</t>
  </si>
  <si>
    <t>Radicado(23 digitos)</t>
  </si>
  <si>
    <t>Juzgado</t>
  </si>
  <si>
    <t>Demandado</t>
  </si>
  <si>
    <t xml:space="preserve">Demandante </t>
  </si>
  <si>
    <t>Tipo de vinculacion compañía</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</si>
  <si>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</si>
  <si>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</si>
  <si>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</si>
  <si>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</si>
  <si>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</si>
  <si>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</si>
  <si>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</si>
  <si>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</si>
  <si>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</si>
  <si>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</si>
  <si>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</si>
  <si>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</si>
  <si>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</si>
  <si>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</si>
  <si>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</si>
  <si>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</si>
  <si>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</si>
  <si>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</si>
  <si>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</si>
  <si>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COMENTARIOS CLASIFICACIÓN Y VALOR CONTINGENCIA</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</si>
  <si>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</si>
  <si>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</si>
  <si>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</si>
  <si>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</si>
  <si>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</si>
  <si>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</si>
  <si>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</si>
  <si>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</si>
  <si>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</si>
  <si>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</si>
  <si>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</si>
  <si>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</si>
  <si>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</si>
  <si>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</si>
  <si>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</si>
  <si>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</si>
  <si>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</si>
  <si>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</si>
  <si>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</si>
  <si>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</si>
  <si>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de las pretensiones totales de la demanda (en pesos no en SMMLV)</t>
  </si>
  <si>
    <t>Perjuicios reclamados  (en pesos no en SMMLV)</t>
  </si>
  <si>
    <t>Daño moral</t>
  </si>
  <si>
    <t>Daño a la salud</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</si>
  <si>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</si>
  <si>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</si>
  <si>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</si>
  <si>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</si>
  <si>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</si>
  <si>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</si>
  <si>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</si>
  <si>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</si>
  <si>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</si>
  <si>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</si>
  <si>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</si>
  <si>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</si>
  <si>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</si>
  <si>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</si>
  <si>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</si>
  <si>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</si>
  <si>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</si>
  <si>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</si>
  <si>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</si>
  <si>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</si>
  <si>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</si>
  <si>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</si>
  <si>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</si>
  <si>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</si>
  <si>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</si>
  <si>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</si>
  <si>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</si>
  <si>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</si>
  <si>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</si>
  <si>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</si>
  <si>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</si>
  <si>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</si>
  <si>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</si>
  <si>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</si>
  <si>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</si>
  <si>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</si>
  <si>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</si>
  <si>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</si>
  <si>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</si>
  <si>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 xml:space="preserve">DEMANDANTE </t>
  </si>
  <si>
    <t>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</si>
  <si>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</si>
  <si>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</si>
  <si>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</si>
  <si>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</si>
  <si>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</si>
  <si>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</si>
  <si>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</si>
  <si>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</si>
  <si>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</si>
  <si>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</si>
  <si>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</si>
  <si>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</si>
  <si>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</si>
  <si>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</si>
  <si>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</si>
  <si>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</si>
  <si>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</si>
  <si>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REMOTO</t>
  </si>
  <si>
    <t xml:space="preserve">COMENTARIO Y MOTIVO DE ACTUALIZACION DE CONTINGENCIA </t>
  </si>
  <si>
    <t xml:space="preserve">SI </t>
  </si>
  <si>
    <t>SI</t>
  </si>
  <si>
    <t xml:space="preserve">Situcion Laboral </t>
  </si>
  <si>
    <t>Acompañante motorista</t>
  </si>
  <si>
    <t>LLAMADA EN GARANTIA</t>
  </si>
  <si>
    <t xml:space="preserve">PROBABLE </t>
  </si>
  <si>
    <t>OCURRENCIA</t>
  </si>
  <si>
    <t>CEDIDO</t>
  </si>
  <si>
    <t>FACULTATIVO</t>
  </si>
  <si>
    <t xml:space="preserve">Objetado por la Compañía </t>
  </si>
  <si>
    <t>EVENTUAL GENERALES</t>
  </si>
  <si>
    <t xml:space="preserve">Ocupado-trabajador cuenta ajena </t>
  </si>
  <si>
    <t xml:space="preserve">Ciclista </t>
  </si>
  <si>
    <t xml:space="preserve">EVENTUAL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</si>
  <si>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</si>
  <si>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</si>
  <si>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</si>
  <si>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</si>
  <si>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</si>
  <si>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</si>
  <si>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</si>
  <si>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</si>
  <si>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</si>
  <si>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</si>
  <si>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</si>
  <si>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</si>
  <si>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</si>
  <si>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</si>
  <si>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</si>
  <si>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</si>
  <si>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</si>
  <si>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</si>
  <si>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</si>
  <si>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</si>
  <si>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</si>
  <si>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</si>
  <si>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</si>
  <si>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</si>
  <si>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Superintendencia Financiera de Colombia</t>
  </si>
  <si>
    <t>Incapacidad total y permanente</t>
  </si>
  <si>
    <t>022969397 / 0</t>
  </si>
  <si>
    <t xml:space="preserve">La señora Edilsa Sanchez solicitó un crédito para compra de vehículo con Chevyplan S.A., el mismo que se encontraba respaldado por un seguro de vida deudor expedido por Allianz Seguros de Vida S.A. El día 26 de noviembre de 2023, la EPS SANITAS, emitió concepto no favorable de rehabilitación para la señora Edilsa Sanchez como consecuencia de la tuberculosis respiratoria, con graves secuelas pulmonares que requieren el uso de oxígeno de forma permanente; Así mismo, el día 10 de diciembre de 2024, Colpensiones emitió la resolución de perdida de capacidad laboral superior al 50%. La demandante aduce que se vio en la necesidad de vender el vehículo, con lo cual pagó el saldo de la obligación. Posteriormente, la demandnate reclamó a la aseguradora quien le objetó el pago porque el seguro no cubre cuando la incapacidad esté derivada del padecimiento de VIH. </t>
  </si>
  <si>
    <t>RADICADO (23 DÍGITOS)</t>
  </si>
  <si>
    <t>DEMANDANTE</t>
  </si>
  <si>
    <t>TIPO DE VINCULACIÓN COMPAÑÍA</t>
  </si>
  <si>
    <r>
      <t xml:space="preserve">SINIESTRO </t>
    </r>
    <r>
      <rPr>
        <sz val="11"/>
        <color theme="1"/>
        <rFont val="Calibri"/>
        <family val="2"/>
        <scheme val="minor"/>
      </rPr>
      <t>147462012</t>
    </r>
    <r>
      <rPr>
        <b/>
        <sz val="11"/>
        <color theme="1"/>
        <rFont val="Calibri"/>
        <family val="2"/>
        <scheme val="minor"/>
      </rPr>
      <t xml:space="preserve">  - APLICATIVO </t>
    </r>
    <r>
      <rPr>
        <sz val="11"/>
        <color theme="1"/>
        <rFont val="Calibri"/>
        <family val="2"/>
        <scheme val="minor"/>
      </rPr>
      <t>214765</t>
    </r>
  </si>
  <si>
    <t>22969397 / 0</t>
  </si>
  <si>
    <t>Desde el 05/12/2021 hasta el 24/06/2024.</t>
  </si>
  <si>
    <t>N/A</t>
  </si>
  <si>
    <t>X</t>
  </si>
  <si>
    <t>X - Valor del crédito.</t>
  </si>
  <si>
    <t>• Disminución de la suma asegurada por pago de indemnizaciones con cargo a la PÓLIZA ALLIANZ VIDA - MODALIDAD DEUDORES No. 22969397 / 0.</t>
  </si>
  <si>
    <t xml:space="preserve">X - No se han efectuado pagos con cargo al seguro vinculado. </t>
  </si>
  <si>
    <t>• Prescripción de las acciones derivadas del contrato de seguros.</t>
  </si>
  <si>
    <t>• Existencia de coaseguro.</t>
  </si>
  <si>
    <t>• Aplicación de la limitación de responsabilidad por razón del deducible a cargo del asegurado.</t>
  </si>
  <si>
    <t>Sin deducible.</t>
  </si>
  <si>
    <t>X - De acuerdo con las condiciones particulares del contrato, no habrá lugar a pago de incapacidad total y permanente, cuando esta se dé como consecuencia del padecimiento de enfermedades como el VIH. Se señala esta exclusión de forma taxativa en el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</si>
</sst>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_-;\-&quot;$&quot;\ * #,##0_-;_-&quot;$&quot;\ * &quot;-&quot;??_-;_-@_-"/>
    <numFmt numFmtId="165" formatCode="&quot;$&quot;\ #,##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1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0" fillId="0" borderId="1" xfId="0" applyBorder="1" applyAlignment="1">
      <alignment vertical="top"/>
    </xf>
    <xf numFmtId="0" fontId="2" fillId="0" borderId="2" xfId="0" applyFont="1" applyBorder="1" applyAlignment="1">
      <alignment horizontal="justify" vertical="top"/>
    </xf>
    <xf numFmtId="0" fontId="4" fillId="2" borderId="8" xfId="0" applyFont="1" applyFill="1" applyBorder="1" applyAlignment="1">
      <alignment horizontal="justify" vertical="center"/>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justify" vertical="top"/>
    </xf>
    <xf numFmtId="14" fontId="0" fillId="0" borderId="1" xfId="0" applyNumberFormat="1" applyBorder="1" applyAlignment="1">
      <alignment horizontal="justify" vertical="top"/>
    </xf>
    <xf numFmtId="0" fontId="0" fillId="0" borderId="1" xfId="0" applyBorder="1" applyAlignment="1">
      <alignment horizontal="justify" vertical="top" wrapText="1"/>
    </xf>
    <xf numFmtId="3" fontId="0" fillId="0" borderId="1" xfId="0" applyNumberFormat="1"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7" fillId="2" borderId="4" xfId="0" applyFont="1" applyFill="1" applyBorder="1" applyAlignment="1">
      <alignment horizontal="center" vertical="top"/>
    </xf>
    <xf numFmtId="0" fontId="0" fillId="0" borderId="3" xfId="0" applyBorder="1" applyAlignment="1">
      <alignment horizontal="center" vertical="top"/>
    </xf>
    <xf numFmtId="0" fontId="0" fillId="0" borderId="2"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2" xfId="0" applyBorder="1" applyAlignment="1" applyProtection="1">
      <alignment horizontal="justify" vertical="top"/>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42" fontId="0" fillId="5" borderId="1" xfId="1" applyFont="1" applyFill="1" applyBorder="1" applyAlignment="1">
      <alignment horizontal="justify" vertical="top"/>
    </xf>
    <xf numFmtId="44" fontId="0" fillId="5" borderId="1" xfId="3" applyFont="1" applyFill="1" applyBorder="1" applyAlignment="1">
      <alignment horizontal="center"/>
    </xf>
    <xf numFmtId="0" fontId="0" fillId="5" borderId="1" xfId="0" applyFill="1" applyBorder="1" applyAlignment="1">
      <alignment horizontal="justify" vertical="top"/>
    </xf>
    <xf numFmtId="0" fontId="3" fillId="2" borderId="4" xfId="0" applyFont="1" applyFill="1" applyBorder="1" applyAlignment="1">
      <alignment horizontal="center" vertical="top"/>
    </xf>
    <xf numFmtId="0" fontId="0" fillId="7" borderId="13" xfId="0" applyFill="1" applyBorder="1" applyAlignment="1">
      <alignment horizontal="justify" vertical="top"/>
    </xf>
    <xf numFmtId="0" fontId="0" fillId="7" borderId="0" xfId="0" applyFill="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2" fillId="0" borderId="1" xfId="0" applyFont="1" applyBorder="1" applyAlignment="1">
      <alignment horizontal="justify" vertical="center" wrapText="1"/>
    </xf>
    <xf numFmtId="0" fontId="0" fillId="0" borderId="2" xfId="0" applyFont="1" applyFill="1" applyBorder="1" applyAlignment="1">
      <alignment horizontal="justify" vertical="top" wrapText="1"/>
    </xf>
    <xf numFmtId="0" fontId="0" fillId="0" borderId="3" xfId="0" applyFont="1" applyFill="1" applyBorder="1" applyAlignment="1">
      <alignment horizontal="justify" vertical="top"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2" fillId="0" borderId="4" xfId="0" applyFont="1" applyBorder="1" applyAlignment="1">
      <alignment horizontal="justify" vertical="top"/>
    </xf>
    <xf numFmtId="0" fontId="2" fillId="0" borderId="0" xfId="0" applyFont="1"/>
    <xf numFmtId="0" fontId="4" fillId="6" borderId="1" xfId="0" applyFont="1" applyFill="1" applyBorder="1" applyAlignment="1">
      <alignment horizontal="center" vertical="center"/>
    </xf>
    <xf numFmtId="0" fontId="2" fillId="0" borderId="2" xfId="0" applyFont="1" applyBorder="1" applyAlignment="1">
      <alignment horizontal="left" vertical="top"/>
    </xf>
    <xf numFmtId="165" fontId="0" fillId="0" borderId="2" xfId="0" applyNumberFormat="1" applyBorder="1" applyAlignment="1">
      <alignment horizontal="left" vertical="top"/>
    </xf>
    <xf numFmtId="165" fontId="0" fillId="0" borderId="3" xfId="0" applyNumberFormat="1" applyBorder="1" applyAlignment="1">
      <alignment horizontal="left" vertical="top"/>
    </xf>
    <xf numFmtId="0" fontId="0" fillId="0" borderId="1" xfId="0" applyFont="1" applyBorder="1" applyAlignment="1">
      <alignment horizontal="left" vertical="center"/>
    </xf>
    <xf numFmtId="0" fontId="4" fillId="6" borderId="4" xfId="0" applyFont="1" applyFill="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wrapText="1"/>
    </xf>
    <xf numFmtId="0" fontId="0" fillId="0" borderId="11" xfId="0" applyBorder="1" applyAlignment="1">
      <alignment horizontal="left" vertical="top"/>
    </xf>
    <xf numFmtId="0" fontId="0" fillId="0" borderId="1" xfId="0" applyBorder="1" applyAlignment="1">
      <alignment vertical="center"/>
    </xf>
    <xf numFmtId="0" fontId="0" fillId="0" borderId="1" xfId="0" applyBorder="1" applyAlignment="1">
      <alignment horizontal="left" vertical="center"/>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zoomScaleNormal="100" workbookViewId="0">
      <selection activeCell="B15" sqref="B15:C15"/>
    </sheetView>
  </sheetViews>
  <sheetFormatPr baseColWidth="10" defaultColWidth="0" defaultRowHeight="14.5" x14ac:dyDescent="0.35"/>
  <cols>
    <col min="1" max="1" width="49" style="7" customWidth="1"/>
    <col min="2" max="2" width="48.36328125" style="7" customWidth="1"/>
    <col min="3" max="3" width="40.90625" style="7" customWidth="1"/>
    <col min="4" max="16384" width="11.453125" style="2" hidden="1"/>
  </cols>
  <sheetData>
    <row r="1" spans="1:3" ht="28.5" customHeight="1" x14ac:dyDescent="0.35">
      <c r="A1" s="35" t="s">
        <v>0</v>
      </c>
      <c r="B1" s="35"/>
      <c r="C1" s="35"/>
    </row>
    <row r="2" spans="1:3" x14ac:dyDescent="0.35">
      <c r="A2" s="5" t="s">
        <v>1</v>
      </c>
      <c r="B2" s="38" t="s">
        <v>2</v>
      </c>
      <c r="C2" s="39"/>
    </row>
    <row r="3" spans="1:3" x14ac:dyDescent="0.35">
      <c r="A3" s="5" t="s">
        <v>3</v>
      </c>
      <c r="B3" s="36" t="s">
        <v>183</v>
      </c>
      <c r="C3" s="37"/>
    </row>
    <row r="4" spans="1:3" x14ac:dyDescent="0.35">
      <c r="A4" s="5" t="s">
        <v>4</v>
      </c>
      <c r="B4" s="36" t="s">
        <v>5</v>
      </c>
      <c r="C4" s="37"/>
    </row>
    <row r="5" spans="1:3" ht="14.5" customHeight="1" x14ac:dyDescent="0.35">
      <c r="A5" s="5" t="s">
        <v>6</v>
      </c>
      <c r="B5" s="36" t="s">
        <v>7</v>
      </c>
      <c r="C5" s="37"/>
    </row>
    <row r="6" spans="1:3" x14ac:dyDescent="0.35">
      <c r="A6" s="5" t="s">
        <v>8</v>
      </c>
      <c r="B6" s="40" t="s">
        <v>9</v>
      </c>
      <c r="C6" s="40"/>
    </row>
    <row r="7" spans="1:3" x14ac:dyDescent="0.35">
      <c r="A7" s="5" t="s">
        <v>10</v>
      </c>
      <c r="B7" s="36" t="s">
        <v>11</v>
      </c>
      <c r="C7" s="37"/>
    </row>
    <row r="8" spans="1:3" x14ac:dyDescent="0.35">
      <c r="A8" s="5" t="s">
        <v>12</v>
      </c>
      <c r="B8" s="93" t="s">
        <v>13</v>
      </c>
      <c r="C8" s="94"/>
    </row>
    <row r="9" spans="1:3" x14ac:dyDescent="0.35">
      <c r="A9" s="5" t="s">
        <v>14</v>
      </c>
      <c r="B9" s="93" t="s">
        <v>15</v>
      </c>
      <c r="C9" s="94"/>
    </row>
    <row r="10" spans="1:3" x14ac:dyDescent="0.35">
      <c r="A10" s="5" t="s">
        <v>16</v>
      </c>
      <c r="B10" s="93" t="s">
        <v>15</v>
      </c>
      <c r="C10" s="94"/>
    </row>
    <row r="11" spans="1:3" ht="23.25" customHeight="1" x14ac:dyDescent="0.35">
      <c r="A11" s="5" t="s">
        <v>17</v>
      </c>
      <c r="B11" s="95" t="s">
        <v>184</v>
      </c>
      <c r="C11" s="96"/>
    </row>
    <row r="12" spans="1:3" x14ac:dyDescent="0.35">
      <c r="A12" s="92" t="s">
        <v>18</v>
      </c>
      <c r="B12" s="42" t="s">
        <v>186</v>
      </c>
      <c r="C12" s="40"/>
    </row>
    <row r="13" spans="1:3" ht="30" customHeight="1" x14ac:dyDescent="0.35">
      <c r="A13" s="92"/>
      <c r="B13" s="40"/>
      <c r="C13" s="40"/>
    </row>
    <row r="14" spans="1:3" ht="85" customHeight="1" x14ac:dyDescent="0.35">
      <c r="A14" s="92"/>
      <c r="B14" s="40"/>
      <c r="C14" s="40"/>
    </row>
    <row r="15" spans="1:3" x14ac:dyDescent="0.35">
      <c r="A15" s="5" t="s">
        <v>19</v>
      </c>
      <c r="B15" s="46">
        <f>SUM(C17,C18,C20,C21,C23)</f>
        <v>41990000</v>
      </c>
      <c r="C15" s="47"/>
    </row>
    <row r="16" spans="1:3" ht="33.75" customHeight="1" x14ac:dyDescent="0.35">
      <c r="A16" s="48" t="s">
        <v>20</v>
      </c>
      <c r="B16" s="49" t="s">
        <v>21</v>
      </c>
      <c r="C16" s="49"/>
    </row>
    <row r="17" spans="1:3" ht="33.75" customHeight="1" x14ac:dyDescent="0.35">
      <c r="A17" s="48"/>
      <c r="B17" s="9" t="s">
        <v>22</v>
      </c>
      <c r="C17" s="6"/>
    </row>
    <row r="18" spans="1:3" ht="33.75" customHeight="1" x14ac:dyDescent="0.35">
      <c r="A18" s="48"/>
      <c r="B18" s="9" t="s">
        <v>23</v>
      </c>
      <c r="C18" s="6">
        <v>41990000</v>
      </c>
    </row>
    <row r="19" spans="1:3" x14ac:dyDescent="0.35">
      <c r="A19" s="48"/>
      <c r="B19" s="50" t="s">
        <v>24</v>
      </c>
      <c r="C19" s="51"/>
    </row>
    <row r="20" spans="1:3" x14ac:dyDescent="0.35">
      <c r="A20" s="48"/>
      <c r="B20" s="9"/>
      <c r="C20" s="6"/>
    </row>
    <row r="21" spans="1:3" x14ac:dyDescent="0.35">
      <c r="A21" s="48"/>
      <c r="B21" s="9"/>
      <c r="C21" s="6"/>
    </row>
    <row r="22" spans="1:3" x14ac:dyDescent="0.35">
      <c r="A22" s="48"/>
      <c r="B22" s="50" t="s">
        <v>25</v>
      </c>
      <c r="C22" s="51"/>
    </row>
    <row r="23" spans="1:3" x14ac:dyDescent="0.35">
      <c r="A23" s="48"/>
      <c r="B23" s="9"/>
      <c r="C23" s="13"/>
    </row>
    <row r="24" spans="1:3" x14ac:dyDescent="0.35">
      <c r="A24" s="5" t="s">
        <v>26</v>
      </c>
      <c r="B24" s="36" t="s">
        <v>11</v>
      </c>
      <c r="C24" s="37"/>
    </row>
    <row r="25" spans="1:3" x14ac:dyDescent="0.35">
      <c r="A25" s="5" t="s">
        <v>27</v>
      </c>
      <c r="B25" s="43">
        <v>28946800</v>
      </c>
      <c r="C25" s="40"/>
    </row>
    <row r="26" spans="1:3" x14ac:dyDescent="0.35">
      <c r="A26" s="5" t="s">
        <v>28</v>
      </c>
      <c r="B26" s="40" t="s">
        <v>185</v>
      </c>
      <c r="C26" s="40"/>
    </row>
    <row r="27" spans="1:3" x14ac:dyDescent="0.35">
      <c r="A27" s="5" t="s">
        <v>29</v>
      </c>
      <c r="B27" s="44">
        <v>45723</v>
      </c>
      <c r="C27" s="45"/>
    </row>
    <row r="28" spans="1:3" x14ac:dyDescent="0.35">
      <c r="A28" s="5" t="s">
        <v>30</v>
      </c>
      <c r="B28" s="41" t="s">
        <v>31</v>
      </c>
      <c r="C28" s="41"/>
    </row>
    <row r="29" spans="1:3" x14ac:dyDescent="0.35">
      <c r="A29" s="5" t="s">
        <v>32</v>
      </c>
      <c r="B29" s="40" t="s">
        <v>33</v>
      </c>
      <c r="C29" s="40"/>
    </row>
    <row r="34" spans="4:4" x14ac:dyDescent="0.35">
      <c r="D34" s="2" t="str">
        <f t="shared" ref="D34:D35" si="0">UPPER(A34)</f>
        <v/>
      </c>
    </row>
    <row r="35" spans="4:4" x14ac:dyDescent="0.35">
      <c r="D35" s="2" t="str">
        <f t="shared" si="0"/>
        <v/>
      </c>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2"/>
  <sheetViews>
    <sheetView tabSelected="1" zoomScale="85" zoomScaleNormal="85" workbookViewId="0">
      <selection activeCell="C43" sqref="C43"/>
    </sheetView>
  </sheetViews>
  <sheetFormatPr baseColWidth="10" defaultColWidth="0" defaultRowHeight="14.5" x14ac:dyDescent="0.35"/>
  <cols>
    <col min="1" max="1" width="44.453125" style="100" customWidth="1"/>
    <col min="2" max="2" width="25.81640625" customWidth="1"/>
    <col min="3" max="3" width="100.6328125" customWidth="1"/>
    <col min="4" max="16384" width="11.453125" hidden="1"/>
  </cols>
  <sheetData>
    <row r="1" spans="1:3" ht="26" x14ac:dyDescent="0.35">
      <c r="A1" s="52" t="s">
        <v>34</v>
      </c>
      <c r="B1" s="52"/>
      <c r="C1" s="52"/>
    </row>
    <row r="2" spans="1:3" x14ac:dyDescent="0.35">
      <c r="A2" s="28" t="s">
        <v>35</v>
      </c>
      <c r="B2" s="102" t="s">
        <v>190</v>
      </c>
      <c r="C2" s="45"/>
    </row>
    <row r="3" spans="1:3" x14ac:dyDescent="0.35">
      <c r="A3" s="5" t="s">
        <v>187</v>
      </c>
      <c r="B3" s="40" t="str">
        <f>'GENERALES NOTA 322'!B2:C2</f>
        <v>2025023340-004-000</v>
      </c>
      <c r="C3" s="40"/>
    </row>
    <row r="4" spans="1:3" x14ac:dyDescent="0.35">
      <c r="A4" s="5" t="s">
        <v>3</v>
      </c>
      <c r="B4" s="40" t="str">
        <f>'GENERALES NOTA 322'!B3:C3</f>
        <v>Superintendencia Financiera de Colombia</v>
      </c>
      <c r="C4" s="40"/>
    </row>
    <row r="5" spans="1:3" x14ac:dyDescent="0.35">
      <c r="A5" s="5" t="s">
        <v>4</v>
      </c>
      <c r="B5" s="40" t="str">
        <f>'GENERALES NOTA 322'!B4:C4</f>
        <v xml:space="preserve"> Allianz Seguros de Vida S.A</v>
      </c>
      <c r="C5" s="40"/>
    </row>
    <row r="6" spans="1:3" x14ac:dyDescent="0.35">
      <c r="A6" s="5" t="s">
        <v>188</v>
      </c>
      <c r="B6" s="40" t="str">
        <f>'GENERALES NOTA 322'!B5:C5</f>
        <v>Edilsa Sánchez Moreno</v>
      </c>
      <c r="C6" s="40"/>
    </row>
    <row r="7" spans="1:3" x14ac:dyDescent="0.35">
      <c r="A7" s="5" t="s">
        <v>189</v>
      </c>
      <c r="B7" s="40" t="str">
        <f>'GENERALES NOTA 322'!B6:C6</f>
        <v>DEMANDA DIRECTA</v>
      </c>
      <c r="C7" s="40"/>
    </row>
    <row r="8" spans="1:3" x14ac:dyDescent="0.35">
      <c r="A8" s="28" t="s">
        <v>41</v>
      </c>
      <c r="B8" s="40" t="s">
        <v>191</v>
      </c>
      <c r="C8" s="40"/>
    </row>
    <row r="9" spans="1:3" x14ac:dyDescent="0.35">
      <c r="A9" s="28" t="s">
        <v>17</v>
      </c>
      <c r="B9" s="40" t="s">
        <v>184</v>
      </c>
      <c r="C9" s="40"/>
    </row>
    <row r="10" spans="1:3" x14ac:dyDescent="0.35">
      <c r="A10" s="28" t="s">
        <v>42</v>
      </c>
      <c r="B10" s="103">
        <v>41990000</v>
      </c>
      <c r="C10" s="104"/>
    </row>
    <row r="11" spans="1:3" x14ac:dyDescent="0.35">
      <c r="A11" s="28" t="s">
        <v>43</v>
      </c>
      <c r="B11" s="103">
        <v>0</v>
      </c>
      <c r="C11" s="104"/>
    </row>
    <row r="12" spans="1:3" x14ac:dyDescent="0.35">
      <c r="A12" s="28" t="s">
        <v>44</v>
      </c>
      <c r="B12" s="36" t="s">
        <v>151</v>
      </c>
      <c r="C12" s="37"/>
    </row>
    <row r="13" spans="1:3" x14ac:dyDescent="0.35">
      <c r="A13" s="28" t="s">
        <v>45</v>
      </c>
      <c r="B13" s="40" t="s">
        <v>192</v>
      </c>
      <c r="C13" s="40"/>
    </row>
    <row r="14" spans="1:3" x14ac:dyDescent="0.35">
      <c r="A14" s="28" t="s">
        <v>46</v>
      </c>
      <c r="B14" s="40" t="s">
        <v>146</v>
      </c>
      <c r="C14" s="40"/>
    </row>
    <row r="15" spans="1:3" x14ac:dyDescent="0.35">
      <c r="A15" s="28" t="s">
        <v>47</v>
      </c>
      <c r="B15" s="40" t="s">
        <v>146</v>
      </c>
      <c r="C15" s="40"/>
    </row>
    <row r="16" spans="1:3" x14ac:dyDescent="0.35">
      <c r="A16" s="97" t="s">
        <v>48</v>
      </c>
      <c r="B16" s="105" t="s">
        <v>168</v>
      </c>
      <c r="C16" s="105"/>
    </row>
    <row r="17" spans="1:3" x14ac:dyDescent="0.35">
      <c r="A17" s="98"/>
      <c r="B17" s="101" t="s">
        <v>49</v>
      </c>
      <c r="C17" s="101" t="s">
        <v>50</v>
      </c>
    </row>
    <row r="18" spans="1:3" x14ac:dyDescent="0.35">
      <c r="A18" s="98"/>
      <c r="B18" s="9" t="s">
        <v>193</v>
      </c>
      <c r="C18" s="9" t="s">
        <v>193</v>
      </c>
    </row>
    <row r="19" spans="1:3" x14ac:dyDescent="0.35">
      <c r="A19" s="98"/>
      <c r="B19" s="9" t="s">
        <v>193</v>
      </c>
      <c r="C19" s="9" t="s">
        <v>193</v>
      </c>
    </row>
    <row r="20" spans="1:3" x14ac:dyDescent="0.35">
      <c r="A20" s="98"/>
      <c r="B20" s="9" t="s">
        <v>193</v>
      </c>
      <c r="C20" s="9" t="s">
        <v>193</v>
      </c>
    </row>
    <row r="21" spans="1:3" x14ac:dyDescent="0.35">
      <c r="A21" s="28" t="s">
        <v>51</v>
      </c>
      <c r="B21" s="40" t="s">
        <v>104</v>
      </c>
      <c r="C21" s="40"/>
    </row>
    <row r="22" spans="1:3" x14ac:dyDescent="0.35">
      <c r="A22" s="28" t="s">
        <v>52</v>
      </c>
      <c r="B22" s="40" t="s">
        <v>193</v>
      </c>
      <c r="C22" s="40"/>
    </row>
    <row r="23" spans="1:3" x14ac:dyDescent="0.35">
      <c r="A23" s="28" t="s">
        <v>53</v>
      </c>
      <c r="B23" s="40" t="s">
        <v>154</v>
      </c>
      <c r="C23" s="40"/>
    </row>
    <row r="24" spans="1:3" x14ac:dyDescent="0.35">
      <c r="A24" s="28" t="s">
        <v>54</v>
      </c>
      <c r="B24" s="40" t="s">
        <v>104</v>
      </c>
      <c r="C24" s="40"/>
    </row>
    <row r="25" spans="1:3" x14ac:dyDescent="0.35">
      <c r="A25" s="28" t="s">
        <v>55</v>
      </c>
      <c r="B25" s="40" t="s">
        <v>104</v>
      </c>
      <c r="C25" s="40"/>
    </row>
    <row r="26" spans="1:3" x14ac:dyDescent="0.35">
      <c r="A26" s="99" t="s">
        <v>56</v>
      </c>
      <c r="B26" s="40" t="s">
        <v>104</v>
      </c>
      <c r="C26" s="40"/>
    </row>
    <row r="27" spans="1:3" x14ac:dyDescent="0.35">
      <c r="A27" s="106" t="s">
        <v>57</v>
      </c>
      <c r="B27" s="106"/>
      <c r="C27" s="106"/>
    </row>
    <row r="28" spans="1:3" ht="14.5" customHeight="1" x14ac:dyDescent="0.35">
      <c r="A28" s="55" t="s">
        <v>58</v>
      </c>
      <c r="B28" s="56"/>
      <c r="C28" s="26" t="s">
        <v>194</v>
      </c>
    </row>
    <row r="29" spans="1:3" ht="28.5" customHeight="1" x14ac:dyDescent="0.35">
      <c r="A29" s="57" t="s">
        <v>59</v>
      </c>
      <c r="B29" s="58"/>
      <c r="C29" s="107" t="s">
        <v>195</v>
      </c>
    </row>
    <row r="30" spans="1:3" ht="31" customHeight="1" x14ac:dyDescent="0.35">
      <c r="A30" s="57" t="s">
        <v>196</v>
      </c>
      <c r="B30" s="58"/>
      <c r="C30" s="108" t="s">
        <v>197</v>
      </c>
    </row>
    <row r="31" spans="1:3" ht="14.5" customHeight="1" x14ac:dyDescent="0.35">
      <c r="A31" s="57" t="s">
        <v>198</v>
      </c>
      <c r="B31" s="58"/>
      <c r="C31" s="26" t="s">
        <v>193</v>
      </c>
    </row>
    <row r="32" spans="1:3" x14ac:dyDescent="0.35">
      <c r="A32" s="57" t="s">
        <v>199</v>
      </c>
      <c r="B32" s="58"/>
      <c r="C32" s="26" t="s">
        <v>193</v>
      </c>
    </row>
    <row r="33" spans="1:3" ht="14.5" customHeight="1" x14ac:dyDescent="0.35">
      <c r="A33" s="57" t="s">
        <v>200</v>
      </c>
      <c r="B33" s="58"/>
      <c r="C33" s="26" t="s">
        <v>201</v>
      </c>
    </row>
    <row r="34" spans="1:3" ht="52.5" customHeight="1" x14ac:dyDescent="0.35">
      <c r="A34" s="110" t="s">
        <v>61</v>
      </c>
      <c r="B34" s="27"/>
      <c r="C34" s="26" t="s">
        <v>202</v>
      </c>
    </row>
    <row r="35" spans="1:3" x14ac:dyDescent="0.35">
      <c r="A35" s="109" t="s">
        <v>62</v>
      </c>
      <c r="B35" s="45"/>
      <c r="C35" s="26" t="s">
        <v>193</v>
      </c>
    </row>
    <row r="36" spans="1:3" x14ac:dyDescent="0.35">
      <c r="A36" s="60" t="s">
        <v>63</v>
      </c>
      <c r="B36" s="60"/>
      <c r="C36" s="60"/>
    </row>
    <row r="37" spans="1:3" x14ac:dyDescent="0.35">
      <c r="A37" s="59" t="s">
        <v>64</v>
      </c>
      <c r="B37" s="59"/>
      <c r="C37" s="26" t="s">
        <v>193</v>
      </c>
    </row>
    <row r="38" spans="1:3" x14ac:dyDescent="0.35">
      <c r="A38" s="59" t="s">
        <v>65</v>
      </c>
      <c r="B38" s="59"/>
      <c r="C38" s="26" t="s">
        <v>193</v>
      </c>
    </row>
    <row r="39" spans="1:3" ht="43.5" x14ac:dyDescent="0.35">
      <c r="A39" s="111" t="s">
        <v>66</v>
      </c>
      <c r="B39" s="111"/>
      <c r="C39" s="26" t="s">
        <v>202</v>
      </c>
    </row>
    <row r="40" spans="1:3" x14ac:dyDescent="0.35">
      <c r="A40" s="59" t="s">
        <v>67</v>
      </c>
      <c r="B40" s="59"/>
      <c r="C40" s="26" t="s">
        <v>193</v>
      </c>
    </row>
    <row r="41" spans="1:3" x14ac:dyDescent="0.35">
      <c r="A41" s="59" t="s">
        <v>68</v>
      </c>
      <c r="B41" s="59"/>
      <c r="C41" s="26" t="s">
        <v>193</v>
      </c>
    </row>
    <row r="42" spans="1:3" x14ac:dyDescent="0.35">
      <c r="A42" s="59" t="s">
        <v>69</v>
      </c>
      <c r="B42" s="59"/>
      <c r="C42" s="26" t="s">
        <v>193</v>
      </c>
    </row>
    <row r="43" spans="1:3" x14ac:dyDescent="0.35">
      <c r="A43" s="59" t="s">
        <v>70</v>
      </c>
      <c r="B43" s="59"/>
      <c r="C43" s="26" t="s">
        <v>193</v>
      </c>
    </row>
    <row r="44" spans="1:3" x14ac:dyDescent="0.35">
      <c r="A44" s="59" t="s">
        <v>71</v>
      </c>
      <c r="B44" s="59"/>
      <c r="C44" s="26" t="s">
        <v>193</v>
      </c>
    </row>
    <row r="45" spans="1:3" x14ac:dyDescent="0.35">
      <c r="A45" s="59" t="s">
        <v>72</v>
      </c>
      <c r="B45" s="59"/>
      <c r="C45" s="26" t="s">
        <v>193</v>
      </c>
    </row>
    <row r="46" spans="1:3" x14ac:dyDescent="0.35">
      <c r="A46" s="59" t="s">
        <v>73</v>
      </c>
      <c r="B46" s="59"/>
      <c r="C46" s="26" t="s">
        <v>193</v>
      </c>
    </row>
    <row r="47" spans="1:3" x14ac:dyDescent="0.35">
      <c r="A47" s="59" t="s">
        <v>74</v>
      </c>
      <c r="B47" s="59"/>
      <c r="C47" s="26" t="s">
        <v>193</v>
      </c>
    </row>
    <row r="48" spans="1:3" x14ac:dyDescent="0.35">
      <c r="A48" s="59" t="s">
        <v>75</v>
      </c>
      <c r="B48" s="59"/>
      <c r="C48" s="26" t="s">
        <v>193</v>
      </c>
    </row>
    <row r="49" spans="1:3" x14ac:dyDescent="0.35">
      <c r="A49" s="59" t="s">
        <v>76</v>
      </c>
      <c r="B49" s="59"/>
      <c r="C49" s="26" t="s">
        <v>193</v>
      </c>
    </row>
    <row r="50" spans="1:3" x14ac:dyDescent="0.35">
      <c r="A50" s="59" t="s">
        <v>77</v>
      </c>
      <c r="B50" s="59"/>
      <c r="C50" s="26" t="s">
        <v>193</v>
      </c>
    </row>
    <row r="51" spans="1:3" x14ac:dyDescent="0.35">
      <c r="A51" s="59" t="s">
        <v>78</v>
      </c>
      <c r="B51" s="59"/>
      <c r="C51" s="26" t="s">
        <v>193</v>
      </c>
    </row>
    <row r="52" spans="1:3" x14ac:dyDescent="0.35">
      <c r="A52" s="59" t="s">
        <v>79</v>
      </c>
      <c r="B52" s="59"/>
      <c r="C52" s="26" t="s">
        <v>193</v>
      </c>
    </row>
  </sheetData>
  <mergeCells count="48">
    <mergeCell ref="A48:B48"/>
    <mergeCell ref="A42:B42"/>
    <mergeCell ref="A43:B43"/>
    <mergeCell ref="A44:B44"/>
    <mergeCell ref="A45:B45"/>
    <mergeCell ref="A46:B46"/>
    <mergeCell ref="A47:B47"/>
    <mergeCell ref="A49:B49"/>
    <mergeCell ref="A50:B50"/>
    <mergeCell ref="A51:B51"/>
    <mergeCell ref="A52:B52"/>
    <mergeCell ref="A28:B28"/>
    <mergeCell ref="A29:B29"/>
    <mergeCell ref="A41:B41"/>
    <mergeCell ref="A36:C36"/>
    <mergeCell ref="A37:B37"/>
    <mergeCell ref="A38:B38"/>
    <mergeCell ref="A39:B39"/>
    <mergeCell ref="A40:B40"/>
    <mergeCell ref="A30:B30"/>
    <mergeCell ref="A31:B31"/>
    <mergeCell ref="A32:B32"/>
    <mergeCell ref="A33:B33"/>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topLeftCell="A32" zoomScaleNormal="100" workbookViewId="0">
      <selection activeCell="B42" sqref="B42"/>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3" width="11.453125" hidden="1"/>
    <col min="16384" max="16384" width="7" hidden="1" customWidth="1"/>
  </cols>
  <sheetData>
    <row r="1" spans="1:6" ht="26" x14ac:dyDescent="0.35">
      <c r="A1" s="52" t="s">
        <v>80</v>
      </c>
      <c r="B1" s="52"/>
      <c r="C1" s="52"/>
    </row>
    <row r="2" spans="1:6" x14ac:dyDescent="0.35">
      <c r="A2" s="17" t="s">
        <v>35</v>
      </c>
      <c r="B2" s="70" t="str">
        <f>'GENERALES NOTA 321'!B2:C2</f>
        <v>SINIESTRO 147462012  - APLICATIVO 214765</v>
      </c>
      <c r="C2" s="71"/>
    </row>
    <row r="3" spans="1:6" x14ac:dyDescent="0.35">
      <c r="A3" s="18" t="s">
        <v>36</v>
      </c>
      <c r="B3" s="72" t="str">
        <f>'GENERALES NOTA 321'!B3:C3</f>
        <v>2025023340-004-000</v>
      </c>
      <c r="C3" s="72"/>
    </row>
    <row r="4" spans="1:6" x14ac:dyDescent="0.35">
      <c r="A4" s="18" t="s">
        <v>37</v>
      </c>
      <c r="B4" s="72" t="str">
        <f>'GENERALES NOTA 321'!B4:C4</f>
        <v>Superintendencia Financiera de Colombia</v>
      </c>
      <c r="C4" s="72"/>
    </row>
    <row r="5" spans="1:6" x14ac:dyDescent="0.35">
      <c r="A5" s="18" t="s">
        <v>38</v>
      </c>
      <c r="B5" s="72" t="str">
        <f>'GENERALES NOTA 321'!B5:C5</f>
        <v xml:space="preserve"> Allianz Seguros de Vida S.A</v>
      </c>
      <c r="C5" s="72"/>
    </row>
    <row r="6" spans="1:6" ht="14.5" customHeight="1" x14ac:dyDescent="0.35">
      <c r="A6" s="18" t="s">
        <v>39</v>
      </c>
      <c r="B6" s="72" t="str">
        <f>'GENERALES NOTA 321'!B6:C6</f>
        <v>Edilsa Sánchez Moreno</v>
      </c>
      <c r="C6" s="72"/>
    </row>
    <row r="7" spans="1:6" x14ac:dyDescent="0.35">
      <c r="A7" s="18" t="s">
        <v>40</v>
      </c>
      <c r="B7" s="72" t="str">
        <f>'GENERALES NOTA 321'!B7:C7</f>
        <v>DEMANDA DIRECTA</v>
      </c>
      <c r="C7" s="72"/>
    </row>
    <row r="8" spans="1:6" ht="29" x14ac:dyDescent="0.35">
      <c r="A8" s="18" t="s">
        <v>81</v>
      </c>
      <c r="B8" s="66">
        <f>'GENERALES NOTA 322'!B15:C15</f>
        <v>41990000</v>
      </c>
      <c r="C8" s="67"/>
    </row>
    <row r="9" spans="1:6" x14ac:dyDescent="0.35">
      <c r="A9" s="73" t="s">
        <v>82</v>
      </c>
      <c r="B9" s="74" t="s">
        <v>21</v>
      </c>
      <c r="C9" s="75"/>
    </row>
    <row r="10" spans="1:6" x14ac:dyDescent="0.35">
      <c r="A10" s="73"/>
      <c r="B10" s="19" t="s">
        <v>22</v>
      </c>
      <c r="C10" s="16">
        <f>'GENERALES NOTA 322'!C17</f>
        <v>0</v>
      </c>
    </row>
    <row r="11" spans="1:6" x14ac:dyDescent="0.35">
      <c r="A11" s="73"/>
      <c r="B11" s="19" t="s">
        <v>23</v>
      </c>
      <c r="C11" s="16">
        <f>'GENERALES NOTA 322'!C18</f>
        <v>41990000</v>
      </c>
    </row>
    <row r="12" spans="1:6" x14ac:dyDescent="0.35">
      <c r="A12" s="73"/>
      <c r="B12" s="74"/>
      <c r="C12" s="75"/>
    </row>
    <row r="13" spans="1:6" x14ac:dyDescent="0.35">
      <c r="A13" s="73"/>
      <c r="B13" s="19" t="s">
        <v>83</v>
      </c>
      <c r="C13" s="21"/>
    </row>
    <row r="14" spans="1:6" x14ac:dyDescent="0.35">
      <c r="A14" s="73"/>
      <c r="B14" s="19" t="s">
        <v>84</v>
      </c>
      <c r="C14" s="21"/>
      <c r="E14" t="s">
        <v>85</v>
      </c>
      <c r="F14" s="14">
        <v>0.7</v>
      </c>
    </row>
    <row r="15" spans="1:6" x14ac:dyDescent="0.35">
      <c r="A15" s="20" t="s">
        <v>86</v>
      </c>
      <c r="B15" s="70" t="s">
        <v>87</v>
      </c>
      <c r="C15" s="71"/>
    </row>
    <row r="16" spans="1:6" ht="89.25" customHeight="1" x14ac:dyDescent="0.35">
      <c r="A16" s="18" t="s">
        <v>88</v>
      </c>
      <c r="B16" s="68"/>
      <c r="C16" s="69"/>
    </row>
    <row r="17" spans="1:3" ht="28.5" customHeight="1" x14ac:dyDescent="0.35">
      <c r="A17" s="11" t="s">
        <v>89</v>
      </c>
      <c r="B17" s="76">
        <f>((C19+C20+C22+C23)-C26)*C25*C27</f>
        <v>100000000</v>
      </c>
      <c r="C17" s="76"/>
    </row>
    <row r="18" spans="1:3" x14ac:dyDescent="0.35">
      <c r="A18" s="20" t="s">
        <v>90</v>
      </c>
      <c r="B18" s="80" t="s">
        <v>21</v>
      </c>
      <c r="C18" s="81"/>
    </row>
    <row r="19" spans="1:3" x14ac:dyDescent="0.35">
      <c r="A19" s="78"/>
      <c r="B19" s="19" t="s">
        <v>22</v>
      </c>
      <c r="C19" s="16">
        <v>100000000</v>
      </c>
    </row>
    <row r="20" spans="1:3" x14ac:dyDescent="0.35">
      <c r="A20" s="79"/>
      <c r="B20" s="19" t="s">
        <v>23</v>
      </c>
      <c r="C20" s="16">
        <v>0</v>
      </c>
    </row>
    <row r="21" spans="1:3" x14ac:dyDescent="0.35">
      <c r="A21" s="79"/>
      <c r="B21" s="74" t="s">
        <v>24</v>
      </c>
      <c r="C21" s="75"/>
    </row>
    <row r="22" spans="1:3" x14ac:dyDescent="0.35">
      <c r="A22" s="79"/>
      <c r="B22" s="19" t="s">
        <v>83</v>
      </c>
      <c r="C22" s="16">
        <v>0</v>
      </c>
    </row>
    <row r="23" spans="1:3" ht="29" x14ac:dyDescent="0.35">
      <c r="A23" s="79"/>
      <c r="B23" s="19" t="s">
        <v>91</v>
      </c>
      <c r="C23" s="16">
        <v>0</v>
      </c>
    </row>
    <row r="24" spans="1:3" x14ac:dyDescent="0.35">
      <c r="A24" s="79"/>
      <c r="B24" s="74" t="s">
        <v>92</v>
      </c>
      <c r="C24" s="75"/>
    </row>
    <row r="25" spans="1:3" x14ac:dyDescent="0.35">
      <c r="A25" s="22"/>
      <c r="B25" s="19" t="s">
        <v>93</v>
      </c>
      <c r="C25" s="23">
        <v>1</v>
      </c>
    </row>
    <row r="26" spans="1:3" x14ac:dyDescent="0.35">
      <c r="A26" s="24"/>
      <c r="B26" s="19" t="s">
        <v>43</v>
      </c>
      <c r="C26" s="25">
        <v>0</v>
      </c>
    </row>
    <row r="27" spans="1:3" x14ac:dyDescent="0.35">
      <c r="A27" s="24"/>
      <c r="B27" s="19" t="s">
        <v>94</v>
      </c>
      <c r="C27" s="23">
        <v>1</v>
      </c>
    </row>
    <row r="28" spans="1:3" x14ac:dyDescent="0.35">
      <c r="A28" s="15" t="s">
        <v>95</v>
      </c>
      <c r="B28" s="76">
        <f>IFERROR(B17*(VLOOKUP(B15,Hoja2!$G$1:$H$6,2,0)),16666)</f>
        <v>70000000</v>
      </c>
      <c r="C28" s="76"/>
    </row>
    <row r="29" spans="1:3" ht="103.5" customHeight="1" x14ac:dyDescent="0.35">
      <c r="A29" s="18" t="s">
        <v>96</v>
      </c>
      <c r="B29" s="77"/>
      <c r="C29" s="72"/>
    </row>
    <row r="30" spans="1:3" ht="132" customHeight="1" x14ac:dyDescent="0.35">
      <c r="A30" s="18" t="s">
        <v>97</v>
      </c>
      <c r="B30" s="62"/>
      <c r="C30" s="63"/>
    </row>
    <row r="32" spans="1:3" x14ac:dyDescent="0.35">
      <c r="A32" s="24"/>
      <c r="B32" s="24"/>
      <c r="C32" s="24"/>
    </row>
    <row r="33" spans="1:3" ht="26" x14ac:dyDescent="0.35">
      <c r="A33" s="64" t="s">
        <v>98</v>
      </c>
      <c r="B33" s="64"/>
      <c r="C33" s="64"/>
    </row>
    <row r="34" spans="1:3" x14ac:dyDescent="0.35">
      <c r="A34" s="65" t="s">
        <v>99</v>
      </c>
      <c r="B34" s="65"/>
      <c r="C34" s="65"/>
    </row>
    <row r="35" spans="1:3" x14ac:dyDescent="0.35">
      <c r="A35" s="30" t="s">
        <v>100</v>
      </c>
      <c r="B35" s="30" t="s">
        <v>101</v>
      </c>
      <c r="C35" s="31" t="s">
        <v>102</v>
      </c>
    </row>
    <row r="36" spans="1:3" ht="25" x14ac:dyDescent="0.35">
      <c r="A36" s="32" t="s">
        <v>103</v>
      </c>
      <c r="B36" s="33" t="s">
        <v>104</v>
      </c>
      <c r="C36" s="32" t="s">
        <v>105</v>
      </c>
    </row>
    <row r="37" spans="1:3" ht="50" x14ac:dyDescent="0.35">
      <c r="A37" s="32" t="s">
        <v>106</v>
      </c>
      <c r="B37" s="33" t="s">
        <v>104</v>
      </c>
      <c r="C37" s="32" t="s">
        <v>107</v>
      </c>
    </row>
    <row r="38" spans="1:3" ht="37.5" x14ac:dyDescent="0.35">
      <c r="A38" s="32" t="s">
        <v>108</v>
      </c>
      <c r="B38" s="33" t="s">
        <v>104</v>
      </c>
      <c r="C38" s="32" t="s">
        <v>109</v>
      </c>
    </row>
    <row r="39" spans="1:3" ht="25" x14ac:dyDescent="0.35">
      <c r="A39" s="32" t="s">
        <v>110</v>
      </c>
      <c r="B39" s="33" t="s">
        <v>104</v>
      </c>
      <c r="C39" s="32" t="s">
        <v>111</v>
      </c>
    </row>
    <row r="40" spans="1:3" x14ac:dyDescent="0.35">
      <c r="A40" s="32" t="s">
        <v>112</v>
      </c>
      <c r="B40" s="33" t="s">
        <v>104</v>
      </c>
      <c r="C40" s="34"/>
    </row>
    <row r="41" spans="1:3" ht="25" x14ac:dyDescent="0.35">
      <c r="A41" s="32" t="s">
        <v>113</v>
      </c>
      <c r="B41" s="33" t="s">
        <v>104</v>
      </c>
      <c r="C41" s="32" t="s">
        <v>114</v>
      </c>
    </row>
    <row r="42" spans="1:3" ht="25" x14ac:dyDescent="0.35">
      <c r="A42" s="32" t="s">
        <v>115</v>
      </c>
      <c r="B42" s="33" t="s">
        <v>104</v>
      </c>
      <c r="C42" s="32" t="s">
        <v>116</v>
      </c>
    </row>
    <row r="43" spans="1:3" x14ac:dyDescent="0.35">
      <c r="A43" s="32" t="s">
        <v>117</v>
      </c>
      <c r="B43" s="33" t="s">
        <v>104</v>
      </c>
      <c r="C43" s="34" t="s">
        <v>118</v>
      </c>
    </row>
    <row r="44" spans="1:3" ht="25" x14ac:dyDescent="0.35">
      <c r="A44" s="32" t="s">
        <v>119</v>
      </c>
      <c r="B44" s="33" t="s">
        <v>104</v>
      </c>
      <c r="C44" s="34" t="s">
        <v>120</v>
      </c>
    </row>
    <row r="45" spans="1:3" ht="25" x14ac:dyDescent="0.35">
      <c r="A45" s="32" t="s">
        <v>121</v>
      </c>
      <c r="B45" s="33" t="s">
        <v>104</v>
      </c>
      <c r="C45" s="34" t="s">
        <v>122</v>
      </c>
    </row>
  </sheetData>
  <sheetProtection algorithmName="SHA-512" hashValue="nrSR34g+b0+nT98fyhlT8cvTBDoWlBSBn8EdwVTlI2g1c3IN/b61IoGa3wj0uVn7XVWBEfqn2kb2jOqdDVU6hQ==" saltValue="FC7iqkhrX/AphMWRt/a68A==" spinCount="100000" sheet="1"/>
  <mergeCells count="23">
    <mergeCell ref="B17:C17"/>
    <mergeCell ref="B29:C29"/>
    <mergeCell ref="A19:A24"/>
    <mergeCell ref="B21:C21"/>
    <mergeCell ref="B24:C24"/>
    <mergeCell ref="B28:C28"/>
    <mergeCell ref="B18:C18"/>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zoomScale="85" zoomScaleNormal="85" workbookViewId="0">
      <selection activeCell="C18" sqref="C18"/>
    </sheetView>
  </sheetViews>
  <sheetFormatPr baseColWidth="10" defaultColWidth="0" defaultRowHeight="14.5" x14ac:dyDescent="0.35"/>
  <cols>
    <col min="1" max="1" width="62.36328125" customWidth="1"/>
    <col min="2" max="3" width="69.36328125" customWidth="1"/>
    <col min="4" max="16384" width="10.81640625" hidden="1"/>
  </cols>
  <sheetData>
    <row r="1" spans="1:3" ht="26" x14ac:dyDescent="0.35">
      <c r="A1" s="52" t="s">
        <v>123</v>
      </c>
      <c r="B1" s="52"/>
      <c r="C1" s="52"/>
    </row>
    <row r="2" spans="1:3" ht="17" customHeight="1" x14ac:dyDescent="0.35">
      <c r="A2" s="28" t="s">
        <v>35</v>
      </c>
      <c r="B2" s="54" t="str">
        <f>'[2]AUTOS NOTA 321'!B2:C2</f>
        <v xml:space="preserve">SINIESTRO   LEGIS </v>
      </c>
      <c r="C2" s="53"/>
    </row>
    <row r="3" spans="1:3" ht="16" customHeight="1" x14ac:dyDescent="0.35">
      <c r="A3" s="5" t="s">
        <v>1</v>
      </c>
      <c r="B3" s="40" t="str">
        <f>'GENERALES NOTA 322'!B2:C2</f>
        <v>2025023340-004-000</v>
      </c>
      <c r="C3" s="40"/>
    </row>
    <row r="4" spans="1:3" x14ac:dyDescent="0.35">
      <c r="A4" s="5" t="s">
        <v>3</v>
      </c>
      <c r="B4" s="40" t="str">
        <f>'GENERALES NOTA 322'!B3:C3</f>
        <v>Superintendencia Financiera de Colombia</v>
      </c>
      <c r="C4" s="40"/>
    </row>
    <row r="5" spans="1:3" ht="29" customHeight="1" x14ac:dyDescent="0.35">
      <c r="A5" s="5" t="s">
        <v>4</v>
      </c>
      <c r="B5" s="40" t="str">
        <f>'GENERALES NOTA 322'!B4:C4</f>
        <v xml:space="preserve"> Allianz Seguros de Vida S.A</v>
      </c>
      <c r="C5" s="40"/>
    </row>
    <row r="6" spans="1:3" x14ac:dyDescent="0.35">
      <c r="A6" s="5" t="s">
        <v>124</v>
      </c>
      <c r="B6" s="40" t="str">
        <f>'GENERALES NOTA 322'!B5:C5</f>
        <v>Edilsa Sánchez Moreno</v>
      </c>
      <c r="C6" s="40"/>
    </row>
    <row r="7" spans="1:3" ht="43.5" customHeight="1" x14ac:dyDescent="0.35">
      <c r="A7" s="5" t="s">
        <v>8</v>
      </c>
      <c r="B7" s="40" t="str">
        <f>'GENERALES NOTA 322'!B6:C6</f>
        <v>DEMANDA DIRECTA</v>
      </c>
      <c r="C7" s="40"/>
    </row>
    <row r="8" spans="1:3" x14ac:dyDescent="0.35">
      <c r="A8" s="5" t="s">
        <v>125</v>
      </c>
      <c r="B8" s="40" t="s">
        <v>87</v>
      </c>
      <c r="C8" s="40"/>
    </row>
    <row r="9" spans="1:3" x14ac:dyDescent="0.35">
      <c r="A9" s="12" t="s">
        <v>90</v>
      </c>
      <c r="B9" s="82"/>
      <c r="C9" s="82"/>
    </row>
    <row r="10" spans="1:3" x14ac:dyDescent="0.35">
      <c r="A10" s="12" t="s">
        <v>126</v>
      </c>
      <c r="B10" s="40"/>
      <c r="C10" s="40"/>
    </row>
    <row r="11" spans="1:3" x14ac:dyDescent="0.35">
      <c r="A11" s="12" t="s">
        <v>60</v>
      </c>
      <c r="B11" s="83"/>
      <c r="C11" s="61"/>
    </row>
    <row r="12" spans="1:3" ht="29" x14ac:dyDescent="0.35">
      <c r="A12" s="5" t="s">
        <v>127</v>
      </c>
      <c r="B12" s="40"/>
      <c r="C12" s="40"/>
    </row>
    <row r="13" spans="1:3" ht="29" x14ac:dyDescent="0.35">
      <c r="A13" s="5" t="s">
        <v>128</v>
      </c>
      <c r="B13" s="40"/>
      <c r="C13" s="40"/>
    </row>
    <row r="14" spans="1:3" x14ac:dyDescent="0.35">
      <c r="A14" s="5" t="s">
        <v>129</v>
      </c>
      <c r="B14" s="54"/>
      <c r="C14" s="53"/>
    </row>
    <row r="15" spans="1:3" x14ac:dyDescent="0.35">
      <c r="A15" s="12" t="s">
        <v>130</v>
      </c>
      <c r="B15" s="40"/>
      <c r="C15" s="40"/>
    </row>
    <row r="16" spans="1:3" ht="100.5" customHeight="1" x14ac:dyDescent="0.35">
      <c r="A16" s="9" t="s">
        <v>131</v>
      </c>
      <c r="B16" s="61"/>
      <c r="C16" s="61"/>
    </row>
    <row r="17" ht="36.5" customHeight="1" x14ac:dyDescent="0.35"/>
  </sheetData>
  <mergeCells count="16">
    <mergeCell ref="B6:C6"/>
    <mergeCell ref="A1:C1"/>
    <mergeCell ref="B2:C2"/>
    <mergeCell ref="B3:C3"/>
    <mergeCell ref="B4:C4"/>
    <mergeCell ref="B5:C5"/>
    <mergeCell ref="B7:C7"/>
    <mergeCell ref="B8:C8"/>
    <mergeCell ref="B9:C9"/>
    <mergeCell ref="B10:C10"/>
    <mergeCell ref="B11:C11"/>
    <mergeCell ref="B12:C12"/>
    <mergeCell ref="B13:C13"/>
    <mergeCell ref="B15:C15"/>
    <mergeCell ref="B16:C16"/>
    <mergeCell ref="B14:C1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5"/>
  <sheetViews>
    <sheetView topLeftCell="A25" zoomScale="115" zoomScaleNormal="115" workbookViewId="0">
      <selection activeCell="B11" sqref="B11:C11"/>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18.5" x14ac:dyDescent="0.35">
      <c r="A1" s="87" t="s">
        <v>132</v>
      </c>
      <c r="B1" s="87"/>
      <c r="C1" s="87"/>
    </row>
    <row r="2" spans="1:3" x14ac:dyDescent="0.35">
      <c r="A2" s="28" t="s">
        <v>35</v>
      </c>
      <c r="B2" s="54" t="str">
        <f>'[2]AUTOS NOTA 321'!B2:C2</f>
        <v xml:space="preserve">SINIESTRO   LEGIS </v>
      </c>
      <c r="C2" s="53"/>
    </row>
    <row r="3" spans="1:3" ht="23.5" customHeight="1" x14ac:dyDescent="0.35">
      <c r="A3" s="5" t="s">
        <v>36</v>
      </c>
      <c r="B3" s="40" t="str">
        <f>'GENERALES NOTA 322'!B2:C2</f>
        <v>2025023340-004-000</v>
      </c>
      <c r="C3" s="40"/>
    </row>
    <row r="4" spans="1:3" x14ac:dyDescent="0.35">
      <c r="A4" s="5" t="s">
        <v>37</v>
      </c>
      <c r="B4" s="40" t="str">
        <f>'GENERALES NOTA 322'!B3:C3</f>
        <v>Superintendencia Financiera de Colombia</v>
      </c>
      <c r="C4" s="40"/>
    </row>
    <row r="5" spans="1:3" x14ac:dyDescent="0.35">
      <c r="A5" s="5" t="s">
        <v>38</v>
      </c>
      <c r="B5" s="40" t="str">
        <f>'GENERALES NOTA 322'!B4:C4</f>
        <v xml:space="preserve"> Allianz Seguros de Vida S.A</v>
      </c>
      <c r="C5" s="40"/>
    </row>
    <row r="6" spans="1:3" x14ac:dyDescent="0.35">
      <c r="A6" s="5" t="s">
        <v>39</v>
      </c>
      <c r="B6" s="40" t="str">
        <f>'GENERALES NOTA 322'!B5:C5</f>
        <v>Edilsa Sánchez Moreno</v>
      </c>
      <c r="C6" s="40"/>
    </row>
    <row r="7" spans="1:3" x14ac:dyDescent="0.35">
      <c r="A7" s="5" t="s">
        <v>40</v>
      </c>
      <c r="B7" s="40" t="str">
        <f>'GENERALES NOTA 322'!B6:C6</f>
        <v>DEMANDA DIRECTA</v>
      </c>
      <c r="C7" s="40"/>
    </row>
    <row r="8" spans="1:3" x14ac:dyDescent="0.35">
      <c r="A8" s="5" t="s">
        <v>125</v>
      </c>
      <c r="B8" s="40" t="str">
        <f>'GENERALES NOTA 325'!B8:C8</f>
        <v>PROBABLE GENERALES</v>
      </c>
      <c r="C8" s="40"/>
    </row>
    <row r="9" spans="1:3" x14ac:dyDescent="0.35">
      <c r="A9" s="12" t="s">
        <v>90</v>
      </c>
      <c r="B9" s="84">
        <f>'GENERALES  NOTA 324 -478'!B17:C17</f>
        <v>100000000</v>
      </c>
      <c r="C9" s="84"/>
    </row>
    <row r="10" spans="1:3" x14ac:dyDescent="0.35">
      <c r="A10" s="5" t="s">
        <v>133</v>
      </c>
      <c r="B10" s="85">
        <v>25000000</v>
      </c>
      <c r="C10" s="85"/>
    </row>
    <row r="11" spans="1:3" ht="41" customHeight="1" x14ac:dyDescent="0.35">
      <c r="A11" s="5" t="s">
        <v>134</v>
      </c>
      <c r="B11" s="40"/>
      <c r="C11" s="40"/>
    </row>
    <row r="12" spans="1:3" ht="41" hidden="1" customHeight="1" x14ac:dyDescent="0.35">
      <c r="A12" s="5" t="s">
        <v>135</v>
      </c>
      <c r="B12" s="40"/>
      <c r="C12" s="40"/>
    </row>
    <row r="13" spans="1:3" ht="18.75" customHeight="1" x14ac:dyDescent="0.35">
      <c r="A13" s="5" t="s">
        <v>136</v>
      </c>
      <c r="B13" s="86"/>
      <c r="C13" s="86"/>
    </row>
    <row r="14" spans="1:3" x14ac:dyDescent="0.35">
      <c r="A14" s="5" t="s">
        <v>137</v>
      </c>
      <c r="B14" s="40"/>
      <c r="C14" s="40"/>
    </row>
    <row r="20" spans="4:8" x14ac:dyDescent="0.35">
      <c r="D20" t="str">
        <f t="shared" ref="D20:H20" si="0">UPPER(D18)</f>
        <v/>
      </c>
      <c r="E20" t="str">
        <f t="shared" si="0"/>
        <v/>
      </c>
      <c r="F20" t="str">
        <f t="shared" si="0"/>
        <v/>
      </c>
      <c r="G20" t="str">
        <f t="shared" si="0"/>
        <v/>
      </c>
      <c r="H20" t="str">
        <f t="shared" si="0"/>
        <v/>
      </c>
    </row>
    <row r="21" spans="4:8" x14ac:dyDescent="0.35">
      <c r="D21" t="str">
        <f t="shared" ref="D21:H21" si="1">UPPER(D19)</f>
        <v/>
      </c>
      <c r="E21" t="str">
        <f t="shared" si="1"/>
        <v/>
      </c>
      <c r="F21" t="str">
        <f t="shared" si="1"/>
        <v/>
      </c>
      <c r="G21" t="str">
        <f t="shared" si="1"/>
        <v/>
      </c>
      <c r="H21" t="str">
        <f t="shared" si="1"/>
        <v/>
      </c>
    </row>
    <row r="22" spans="4:8" x14ac:dyDescent="0.35">
      <c r="D22" t="str">
        <f t="shared" ref="D22:H22" si="2">UPPER(D20)</f>
        <v/>
      </c>
      <c r="E22" t="str">
        <f t="shared" si="2"/>
        <v/>
      </c>
      <c r="F22" t="str">
        <f t="shared" si="2"/>
        <v/>
      </c>
      <c r="G22" t="str">
        <f t="shared" si="2"/>
        <v/>
      </c>
      <c r="H22" t="str">
        <f t="shared" si="2"/>
        <v/>
      </c>
    </row>
    <row r="23" spans="4:8" x14ac:dyDescent="0.35">
      <c r="D23" t="str">
        <f>UPPER(D21)</f>
        <v/>
      </c>
      <c r="E23" t="str">
        <f t="shared" ref="E23:H23" si="3">UPPER(E21)</f>
        <v/>
      </c>
      <c r="F23" t="str">
        <f t="shared" si="3"/>
        <v/>
      </c>
      <c r="G23" t="str">
        <f t="shared" si="3"/>
        <v/>
      </c>
      <c r="H23" t="str">
        <f t="shared" si="3"/>
        <v/>
      </c>
    </row>
    <row r="24" spans="4:8" x14ac:dyDescent="0.35">
      <c r="D24" t="str">
        <f t="shared" ref="D24:H24" si="4">UPPER(D22)</f>
        <v/>
      </c>
      <c r="E24" t="str">
        <f t="shared" si="4"/>
        <v/>
      </c>
      <c r="F24" t="str">
        <f t="shared" si="4"/>
        <v/>
      </c>
      <c r="G24" t="str">
        <f t="shared" si="4"/>
        <v/>
      </c>
      <c r="H24" t="str">
        <f t="shared" si="4"/>
        <v/>
      </c>
    </row>
    <row r="25" spans="4:8" x14ac:dyDescent="0.35">
      <c r="D25" t="str">
        <f t="shared" ref="D25:H25" si="5">UPPER(D23)</f>
        <v/>
      </c>
      <c r="E25" t="str">
        <f t="shared" si="5"/>
        <v/>
      </c>
      <c r="F25" t="str">
        <f t="shared" si="5"/>
        <v/>
      </c>
      <c r="G25" t="str">
        <f t="shared" si="5"/>
        <v/>
      </c>
      <c r="H25" t="str">
        <f t="shared" si="5"/>
        <v/>
      </c>
    </row>
  </sheetData>
  <mergeCells count="14">
    <mergeCell ref="B6:C6"/>
    <mergeCell ref="A1:C1"/>
    <mergeCell ref="B2:C2"/>
    <mergeCell ref="B3:C3"/>
    <mergeCell ref="B4:C4"/>
    <mergeCell ref="B5:C5"/>
    <mergeCell ref="B14:C14"/>
    <mergeCell ref="B7:C7"/>
    <mergeCell ref="B8:C8"/>
    <mergeCell ref="B9:C9"/>
    <mergeCell ref="B10:C10"/>
    <mergeCell ref="B11:C11"/>
    <mergeCell ref="B13:C13"/>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topLeftCell="A10" zoomScaleNormal="100" workbookViewId="0">
      <selection activeCell="B14" sqref="B14:C14"/>
    </sheetView>
  </sheetViews>
  <sheetFormatPr baseColWidth="10" defaultColWidth="0" defaultRowHeight="14.5" x14ac:dyDescent="0.35"/>
  <cols>
    <col min="1" max="1" width="72.81640625" customWidth="1"/>
    <col min="2" max="2" width="39.81640625" customWidth="1"/>
    <col min="3" max="3" width="96.36328125" customWidth="1"/>
    <col min="4" max="16384" width="11.453125" hidden="1"/>
  </cols>
  <sheetData>
    <row r="1" spans="1:3" ht="18.5" x14ac:dyDescent="0.35">
      <c r="A1" s="87" t="s">
        <v>138</v>
      </c>
      <c r="B1" s="87"/>
      <c r="C1" s="87"/>
    </row>
    <row r="2" spans="1:3" ht="14" customHeight="1" x14ac:dyDescent="0.35">
      <c r="A2" s="10" t="s">
        <v>35</v>
      </c>
      <c r="B2" s="54" t="str">
        <f>'[2]AUTOS NOTA 321'!B2:C2</f>
        <v xml:space="preserve">SINIESTRO   LEGIS </v>
      </c>
      <c r="C2" s="53"/>
    </row>
    <row r="3" spans="1:3" x14ac:dyDescent="0.35">
      <c r="A3" s="5" t="s">
        <v>36</v>
      </c>
      <c r="B3" s="40" t="str">
        <f>'GENERALES NOTA 322'!B2:C2</f>
        <v>2025023340-004-000</v>
      </c>
      <c r="C3" s="40"/>
    </row>
    <row r="4" spans="1:3" x14ac:dyDescent="0.35">
      <c r="A4" s="5" t="s">
        <v>37</v>
      </c>
      <c r="B4" s="40" t="str">
        <f>'GENERALES NOTA 322'!B3:C3</f>
        <v>Superintendencia Financiera de Colombia</v>
      </c>
      <c r="C4" s="40"/>
    </row>
    <row r="5" spans="1:3" x14ac:dyDescent="0.35">
      <c r="A5" s="5" t="s">
        <v>38</v>
      </c>
      <c r="B5" s="40" t="str">
        <f>'GENERALES NOTA 322'!B4:C4</f>
        <v xml:space="preserve"> Allianz Seguros de Vida S.A</v>
      </c>
      <c r="C5" s="40"/>
    </row>
    <row r="6" spans="1:3" x14ac:dyDescent="0.35">
      <c r="A6" s="5" t="s">
        <v>39</v>
      </c>
      <c r="B6" s="40" t="str">
        <f>'GENERALES NOTA 322'!B5:C5</f>
        <v>Edilsa Sánchez Moreno</v>
      </c>
      <c r="C6" s="40"/>
    </row>
    <row r="7" spans="1:3" x14ac:dyDescent="0.35">
      <c r="A7" s="5" t="s">
        <v>40</v>
      </c>
      <c r="B7" s="40" t="str">
        <f>'GENERALES NOTA 322'!B6:C6</f>
        <v>DEMANDA DIRECTA</v>
      </c>
      <c r="C7" s="40"/>
    </row>
    <row r="8" spans="1:3" x14ac:dyDescent="0.35">
      <c r="A8" s="5" t="s">
        <v>139</v>
      </c>
      <c r="B8" s="40" t="str">
        <f>'GENERALES NOTA 325'!B8:C8</f>
        <v>PROBABLE GENERALES</v>
      </c>
      <c r="C8" s="40"/>
    </row>
    <row r="9" spans="1:3" ht="24" customHeight="1" x14ac:dyDescent="0.35">
      <c r="A9" s="5" t="s">
        <v>140</v>
      </c>
      <c r="B9" s="40"/>
      <c r="C9" s="40"/>
    </row>
    <row r="10" spans="1:3" ht="88.5" customHeight="1" x14ac:dyDescent="0.35">
      <c r="A10" s="5" t="s">
        <v>141</v>
      </c>
      <c r="B10" s="40"/>
      <c r="C10" s="40"/>
    </row>
    <row r="11" spans="1:3" ht="43.5" customHeight="1" x14ac:dyDescent="0.35">
      <c r="A11" s="90"/>
      <c r="B11" s="90"/>
      <c r="C11" s="90"/>
    </row>
    <row r="12" spans="1:3" hidden="1" x14ac:dyDescent="0.35">
      <c r="A12" s="91"/>
      <c r="B12" s="91"/>
      <c r="C12" s="91"/>
    </row>
    <row r="13" spans="1:3" ht="18.5" x14ac:dyDescent="0.35">
      <c r="A13" s="87" t="s">
        <v>142</v>
      </c>
      <c r="B13" s="87"/>
      <c r="C13" s="87"/>
    </row>
    <row r="14" spans="1:3" x14ac:dyDescent="0.35">
      <c r="A14" s="20" t="s">
        <v>86</v>
      </c>
      <c r="B14" s="70" t="s">
        <v>143</v>
      </c>
      <c r="C14" s="71"/>
    </row>
    <row r="15" spans="1:3" ht="29" x14ac:dyDescent="0.35">
      <c r="A15" s="18" t="s">
        <v>88</v>
      </c>
      <c r="B15" s="68"/>
      <c r="C15" s="69"/>
    </row>
    <row r="16" spans="1:3" ht="29" x14ac:dyDescent="0.35">
      <c r="A16" s="11" t="s">
        <v>89</v>
      </c>
      <c r="B16" s="76">
        <f>((C18+C19+C21+C22)-C25)*C24*C26</f>
        <v>100000000</v>
      </c>
      <c r="C16" s="76"/>
    </row>
    <row r="17" spans="1:3" x14ac:dyDescent="0.35">
      <c r="A17" s="20" t="s">
        <v>90</v>
      </c>
      <c r="B17" s="80" t="s">
        <v>21</v>
      </c>
      <c r="C17" s="81"/>
    </row>
    <row r="18" spans="1:3" x14ac:dyDescent="0.35">
      <c r="A18" s="78"/>
      <c r="B18" s="19" t="s">
        <v>22</v>
      </c>
      <c r="C18" s="16">
        <v>100000000</v>
      </c>
    </row>
    <row r="19" spans="1:3" x14ac:dyDescent="0.35">
      <c r="A19" s="79"/>
      <c r="B19" s="19" t="s">
        <v>23</v>
      </c>
      <c r="C19" s="16">
        <v>0</v>
      </c>
    </row>
    <row r="20" spans="1:3" x14ac:dyDescent="0.35">
      <c r="A20" s="79"/>
      <c r="B20" s="74" t="s">
        <v>24</v>
      </c>
      <c r="C20" s="75"/>
    </row>
    <row r="21" spans="1:3" x14ac:dyDescent="0.35">
      <c r="A21" s="79"/>
      <c r="B21" s="19" t="s">
        <v>83</v>
      </c>
      <c r="C21" s="16">
        <v>0</v>
      </c>
    </row>
    <row r="22" spans="1:3" ht="29" x14ac:dyDescent="0.35">
      <c r="A22" s="79"/>
      <c r="B22" s="19" t="s">
        <v>91</v>
      </c>
      <c r="C22" s="16">
        <v>0</v>
      </c>
    </row>
    <row r="23" spans="1:3" x14ac:dyDescent="0.35">
      <c r="A23" s="79"/>
      <c r="B23" s="74" t="s">
        <v>92</v>
      </c>
      <c r="C23" s="75"/>
    </row>
    <row r="24" spans="1:3" x14ac:dyDescent="0.35">
      <c r="A24" s="22"/>
      <c r="B24" s="19" t="s">
        <v>93</v>
      </c>
      <c r="C24" s="23">
        <v>1</v>
      </c>
    </row>
    <row r="25" spans="1:3" x14ac:dyDescent="0.35">
      <c r="A25" s="24"/>
      <c r="B25" s="19" t="s">
        <v>43</v>
      </c>
      <c r="C25" s="25">
        <v>0</v>
      </c>
    </row>
    <row r="26" spans="1:3" x14ac:dyDescent="0.35">
      <c r="A26" s="24"/>
      <c r="B26" s="19" t="s">
        <v>94</v>
      </c>
      <c r="C26" s="23">
        <v>1</v>
      </c>
    </row>
    <row r="27" spans="1:3" x14ac:dyDescent="0.35">
      <c r="A27" s="15" t="s">
        <v>95</v>
      </c>
      <c r="B27" s="76">
        <f>IFERROR(B16*(VLOOKUP(B14,Hoja2!$G$1:$H$6,2,0)),16666)</f>
        <v>16666</v>
      </c>
      <c r="C27" s="76"/>
    </row>
    <row r="28" spans="1:3" ht="95.25" customHeight="1" x14ac:dyDescent="0.35">
      <c r="A28" s="29" t="s">
        <v>144</v>
      </c>
      <c r="B28" s="88"/>
      <c r="C28" s="89"/>
    </row>
  </sheetData>
  <mergeCells count="21">
    <mergeCell ref="B7:C7"/>
    <mergeCell ref="B8:C8"/>
    <mergeCell ref="B10:C10"/>
    <mergeCell ref="B9:C9"/>
    <mergeCell ref="A1:C1"/>
    <mergeCell ref="B2:C2"/>
    <mergeCell ref="B3:C3"/>
    <mergeCell ref="B4:C4"/>
    <mergeCell ref="B5:C5"/>
    <mergeCell ref="B6:C6"/>
    <mergeCell ref="B27:C27"/>
    <mergeCell ref="A13:C13"/>
    <mergeCell ref="B28:C28"/>
    <mergeCell ref="A11:C12"/>
    <mergeCell ref="B20:C20"/>
    <mergeCell ref="B14:C14"/>
    <mergeCell ref="B15:C15"/>
    <mergeCell ref="B17:C17"/>
    <mergeCell ref="A18:A23"/>
    <mergeCell ref="B23:C23"/>
    <mergeCell ref="B16:C1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53125" defaultRowHeight="14.5" x14ac:dyDescent="0.35"/>
  <sheetData>
    <row r="1" spans="1:1" x14ac:dyDescent="0.35">
      <c r="A1" t="s">
        <v>145</v>
      </c>
    </row>
    <row r="2" spans="1:1" x14ac:dyDescent="0.35">
      <c r="A2" t="s">
        <v>104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453125" defaultRowHeight="14.5" x14ac:dyDescent="0.35"/>
  <cols>
    <col min="4" max="4" width="20.1796875" bestFit="1" customWidth="1"/>
    <col min="5" max="5" width="42.81640625" bestFit="1" customWidth="1"/>
    <col min="7" max="7" width="33.36328125" customWidth="1"/>
    <col min="14" max="14" width="20.6328125" customWidth="1"/>
  </cols>
  <sheetData>
    <row r="1" spans="1:14" x14ac:dyDescent="0.35">
      <c r="A1" s="8" t="s">
        <v>44</v>
      </c>
      <c r="B1" t="s">
        <v>146</v>
      </c>
      <c r="C1" s="8" t="s">
        <v>48</v>
      </c>
      <c r="D1" s="8" t="s">
        <v>52</v>
      </c>
      <c r="E1" s="3" t="s">
        <v>53</v>
      </c>
      <c r="F1" s="2" t="s">
        <v>85</v>
      </c>
      <c r="G1" s="2" t="s">
        <v>87</v>
      </c>
      <c r="H1" s="4">
        <v>0.7</v>
      </c>
      <c r="I1" t="s">
        <v>147</v>
      </c>
      <c r="J1" t="s">
        <v>148</v>
      </c>
      <c r="L1" t="s">
        <v>149</v>
      </c>
      <c r="N1" s="2" t="s">
        <v>150</v>
      </c>
    </row>
    <row r="2" spans="1:14" x14ac:dyDescent="0.35">
      <c r="A2" t="s">
        <v>151</v>
      </c>
      <c r="B2" t="s">
        <v>104</v>
      </c>
      <c r="C2" t="s">
        <v>152</v>
      </c>
      <c r="D2" s="2" t="s">
        <v>153</v>
      </c>
      <c r="E2" s="1" t="s">
        <v>154</v>
      </c>
      <c r="F2" s="2" t="s">
        <v>143</v>
      </c>
      <c r="G2" s="2" t="s">
        <v>155</v>
      </c>
      <c r="H2" s="4">
        <v>0.25</v>
      </c>
      <c r="I2" t="s">
        <v>156</v>
      </c>
      <c r="J2" t="s">
        <v>157</v>
      </c>
      <c r="L2" t="s">
        <v>9</v>
      </c>
      <c r="N2" s="2" t="s">
        <v>158</v>
      </c>
    </row>
    <row r="3" spans="1:14" x14ac:dyDescent="0.35">
      <c r="A3" t="s">
        <v>159</v>
      </c>
      <c r="C3" t="s">
        <v>160</v>
      </c>
      <c r="D3" s="2" t="s">
        <v>161</v>
      </c>
      <c r="E3" s="1" t="s">
        <v>162</v>
      </c>
      <c r="F3" s="2" t="s">
        <v>163</v>
      </c>
      <c r="G3" s="2" t="s">
        <v>164</v>
      </c>
      <c r="H3" s="4">
        <v>0.55000000000000004</v>
      </c>
      <c r="I3" t="s">
        <v>165</v>
      </c>
      <c r="J3" t="s">
        <v>166</v>
      </c>
      <c r="N3" s="2" t="s">
        <v>143</v>
      </c>
    </row>
    <row r="4" spans="1:14" x14ac:dyDescent="0.35">
      <c r="A4" t="s">
        <v>167</v>
      </c>
      <c r="C4" t="s">
        <v>168</v>
      </c>
      <c r="E4" s="1" t="s">
        <v>169</v>
      </c>
      <c r="G4" s="2" t="s">
        <v>170</v>
      </c>
      <c r="H4" s="4">
        <v>0.15</v>
      </c>
      <c r="I4" t="s">
        <v>171</v>
      </c>
      <c r="J4" t="s">
        <v>172</v>
      </c>
      <c r="N4" s="2"/>
    </row>
    <row r="5" spans="1:14" x14ac:dyDescent="0.35">
      <c r="A5" t="s">
        <v>173</v>
      </c>
      <c r="E5" s="1" t="s">
        <v>174</v>
      </c>
      <c r="G5" s="2" t="s">
        <v>175</v>
      </c>
      <c r="H5" s="4">
        <v>0.7</v>
      </c>
      <c r="I5" t="s">
        <v>176</v>
      </c>
      <c r="J5" t="s">
        <v>177</v>
      </c>
      <c r="N5" s="2"/>
    </row>
    <row r="6" spans="1:14" x14ac:dyDescent="0.35">
      <c r="E6" s="1" t="s">
        <v>178</v>
      </c>
      <c r="G6" s="2" t="s">
        <v>179</v>
      </c>
      <c r="H6" s="4">
        <v>0.3</v>
      </c>
      <c r="J6" t="s">
        <v>180</v>
      </c>
      <c r="N6" s="2"/>
    </row>
    <row r="7" spans="1:14" x14ac:dyDescent="0.35">
      <c r="E7" s="1" t="s">
        <v>181</v>
      </c>
      <c r="G7" s="2" t="s">
        <v>143</v>
      </c>
      <c r="N7" s="2" t="s">
        <v>143</v>
      </c>
    </row>
    <row r="8" spans="1:14" x14ac:dyDescent="0.35">
      <c r="E8" s="1" t="s">
        <v>182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Revelo Castiblanco, Maria Alejandra (ALLIANZ COLOMBIA)</cp:lastModifiedBy>
  <cp:revision/>
  <dcterms:created xsi:type="dcterms:W3CDTF">2020-12-07T14:41:17Z</dcterms:created>
  <dcterms:modified xsi:type="dcterms:W3CDTF">2025-03-16T15:31:48Z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