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ce02698\Downloads\"/>
    </mc:Choice>
  </mc:AlternateContent>
  <xr:revisionPtr revIDLastSave="0" documentId="13_ncr:1_{A11264C5-CE4A-42DA-AC17-70F4E33C250C}" xr6:coauthVersionLast="47" xr6:coauthVersionMax="47" xr10:uidLastSave="{00000000-0000-0000-0000-000000000000}"/>
  <bookViews>
    <workbookView xWindow="-110" yWindow="-110" windowWidth="19420" windowHeight="10300" firstSheet="1" activeTab="3"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 r:id="rId10"/>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4" l="1"/>
  <c r="B16" i="18"/>
  <c r="B27" i="18" s="1"/>
  <c r="B8" i="18"/>
  <c r="H21" i="17"/>
  <c r="H23" i="17" s="1"/>
  <c r="H25" i="17" s="1"/>
  <c r="G21" i="17"/>
  <c r="G23" i="17" s="1"/>
  <c r="G25" i="17" s="1"/>
  <c r="F21" i="17"/>
  <c r="F23" i="17" s="1"/>
  <c r="F25" i="17" s="1"/>
  <c r="E21" i="17"/>
  <c r="E23" i="17" s="1"/>
  <c r="E25" i="17" s="1"/>
  <c r="D21" i="17"/>
  <c r="D23" i="17" s="1"/>
  <c r="D25" i="17" s="1"/>
  <c r="H20" i="17"/>
  <c r="H22" i="17" s="1"/>
  <c r="H24" i="17" s="1"/>
  <c r="G20" i="17"/>
  <c r="G22" i="17" s="1"/>
  <c r="G24" i="17" s="1"/>
  <c r="F20" i="17"/>
  <c r="F22" i="17" s="1"/>
  <c r="F24" i="17" s="1"/>
  <c r="E20" i="17"/>
  <c r="E22" i="17" s="1"/>
  <c r="E24" i="17" s="1"/>
  <c r="D20" i="17"/>
  <c r="D22" i="17" s="1"/>
  <c r="D24" i="17" s="1"/>
  <c r="B2" i="11"/>
  <c r="D34" i="5"/>
  <c r="D35" i="5"/>
  <c r="B8" i="17"/>
  <c r="B7" i="18"/>
  <c r="B6" i="18"/>
  <c r="B5" i="18"/>
  <c r="B4" i="18"/>
  <c r="B3" i="18"/>
  <c r="B2" i="18"/>
  <c r="B7" i="17"/>
  <c r="B6" i="17"/>
  <c r="B5" i="17"/>
  <c r="B4" i="17"/>
  <c r="B3" i="17"/>
  <c r="B2" i="17"/>
  <c r="B17" i="11"/>
  <c r="C11" i="11"/>
  <c r="B7" i="10"/>
  <c r="B7" i="11" s="1"/>
  <c r="B7" i="14"/>
  <c r="B6" i="14"/>
  <c r="B5" i="14"/>
  <c r="B4" i="14"/>
  <c r="B3" i="14"/>
  <c r="B15" i="5"/>
  <c r="B4" i="10"/>
  <c r="B4" i="11" s="1"/>
  <c r="B5" i="10"/>
  <c r="B5" i="11" s="1"/>
  <c r="B6" i="10"/>
  <c r="B6" i="11" s="1"/>
  <c r="B3" i="10"/>
  <c r="B3" i="11" s="1"/>
  <c r="B28" i="11" l="1"/>
  <c r="B9" i="17"/>
</calcChain>
</file>

<file path=xl/sharedStrings.xml><?xml version="1.0" encoding="utf-8"?>
<sst xmlns="http://schemas.openxmlformats.org/spreadsheetml/2006/main" count="322" uniqueCount="210">
  <si>
    <t>SOLICITUD DE ANTECEDENTES -ABOGADO EXTERNO-</t>
  </si>
  <si>
    <t>RADICADO(23 DIGITOS)</t>
  </si>
  <si>
    <t>2025023340-004-000</t>
  </si>
  <si>
    <t>JUZGADO</t>
  </si>
  <si>
    <t>Superintendencia Financiera de Colombia</t>
  </si>
  <si>
    <t>DEMANDADO</t>
  </si>
  <si>
    <t xml:space="preserve"> Allianz Seguros de Vida S.A</t>
  </si>
  <si>
    <t xml:space="preserve">DEMANDANTE   </t>
  </si>
  <si>
    <t>Edilsa Sánchez Moreno</t>
  </si>
  <si>
    <t>TIPO DE VINCULACION COMPAÑÍA</t>
  </si>
  <si>
    <t>DEMANDA DIRECTA</t>
  </si>
  <si>
    <t>NOMBRE DE LESIONADO O MUERTO (S)</t>
  </si>
  <si>
    <t xml:space="preserve">Edilsa Sánchez Moreno </t>
  </si>
  <si>
    <t>FECHA DE LOS HECHOS</t>
  </si>
  <si>
    <t>25 de noviembre de 2024</t>
  </si>
  <si>
    <t>FECHA DE SOLICITUD AUDIENCIA PREJUDICIAL</t>
  </si>
  <si>
    <t>Sin audiencia</t>
  </si>
  <si>
    <t>FECHA DE AUDIENCIA PREJUDICIAL</t>
  </si>
  <si>
    <t>AMPARO A AFECTAR</t>
  </si>
  <si>
    <t>Incapacidad total y permanente</t>
  </si>
  <si>
    <t xml:space="preserve">BREVE RESUMEN DE LOS HECHOS  Se desconoce </t>
  </si>
  <si>
    <t xml:space="preserve">La señora Edilsa Sanchez solicitó un crédito para compra de vehículo con Chevyplan S.A., el mismo que se encontraba respaldado por un seguro de vida deudor expedido por Allianz Seguros de Vida S.A. El día 26 de noviembre de 2023, la EPS SANITAS, emitió concepto no favorable de rehabilitación para la señora Edilsa Sanchez como consecuencia de la tuberculosis respiratoria, con graves secuelas pulmonares que requieren el uso de oxígeno de forma permanente; Así mismo, el día 10 de diciembre de 2024, Colpensiones emitió la resolución de perdida de capacidad laboral superior al 50%. La demandante aduce que se vio en la necesidad de vender el vehículo, con lo cual pagó el saldo de la obligación. Posteriormente, la demandnate reclamó a la aseguradora quien le objetó el pago porque el seguro no cubre cuando la incapacidad esté derivada del padecimiento de VIH. </t>
  </si>
  <si>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</si>
  <si>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</si>
  <si>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</si>
  <si>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</si>
  <si>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</si>
  <si>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</si>
  <si>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</si>
  <si>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</si>
  <si>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</si>
  <si>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</si>
  <si>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022969397 / 0</t>
  </si>
  <si>
    <t>FECHA DE ASIGNACIÓN</t>
  </si>
  <si>
    <t>FECHA DE NOTIFICACIÓN</t>
  </si>
  <si>
    <t xml:space="preserve">24 de febrero </t>
  </si>
  <si>
    <t xml:space="preserve">FECHA DE CONTESTACION </t>
  </si>
  <si>
    <t>12 de marzo de 2025</t>
  </si>
  <si>
    <t>REMISION DE ANTECEDENTES - ABOGADO INTERNO-</t>
  </si>
  <si>
    <t>SINIESTRO - APLICATIVO</t>
  </si>
  <si>
    <r>
      <t xml:space="preserve">SINIESTRO </t>
    </r>
    <r>
      <rPr>
        <sz val="11"/>
        <color theme="1"/>
        <rFont val="Calibri"/>
        <family val="2"/>
        <scheme val="minor"/>
      </rPr>
      <t>147462012</t>
    </r>
    <r>
      <rPr>
        <b/>
        <sz val="11"/>
        <color theme="1"/>
        <rFont val="Calibri"/>
        <family val="2"/>
        <scheme val="minor"/>
      </rPr>
      <t xml:space="preserve">  - APLICATIVO </t>
    </r>
    <r>
      <rPr>
        <sz val="11"/>
        <color theme="1"/>
        <rFont val="Calibri"/>
        <family val="2"/>
        <scheme val="minor"/>
      </rPr>
      <t>214765</t>
    </r>
  </si>
  <si>
    <t>RADICADO (23 DÍGITOS)</t>
  </si>
  <si>
    <t>DEMANDANTE</t>
  </si>
  <si>
    <t>TIPO DE VINCULACIÓN COMPAÑÍA</t>
  </si>
  <si>
    <t>PÓLIZA</t>
  </si>
  <si>
    <t>22969397 / 0</t>
  </si>
  <si>
    <t>VALOR ASEGURADO</t>
  </si>
  <si>
    <t>DEDUCIBLE</t>
  </si>
  <si>
    <t>MODALIDAD</t>
  </si>
  <si>
    <t>OCURRENCIA</t>
  </si>
  <si>
    <t xml:space="preserve">VIGENCIA </t>
  </si>
  <si>
    <t>Desde el 05/12/2021 hasta el 24/06/2024.</t>
  </si>
  <si>
    <t xml:space="preserve">SINIESTRO DENTRO DE LA VIGENCIA? </t>
  </si>
  <si>
    <t>SI</t>
  </si>
  <si>
    <t>CARTERA A DÍA</t>
  </si>
  <si>
    <t>COASEGURO</t>
  </si>
  <si>
    <t>PROPIO</t>
  </si>
  <si>
    <t xml:space="preserve">ASEGURADORAS  </t>
  </si>
  <si>
    <t xml:space="preserve">% DE PARTICIPACION </t>
  </si>
  <si>
    <t>N/A</t>
  </si>
  <si>
    <t>REASEGURO</t>
  </si>
  <si>
    <t>NO</t>
  </si>
  <si>
    <t>CLASE DE REASEGURO</t>
  </si>
  <si>
    <t>MOTIVO DE LA DEMANDA</t>
  </si>
  <si>
    <t xml:space="preserve">Objetado por la Compañía </t>
  </si>
  <si>
    <t>OFRECIENTO PREVIO?</t>
  </si>
  <si>
    <t>OFRECIENTO VALOR</t>
  </si>
  <si>
    <t xml:space="preserve">INFORME AJUSTADOR </t>
  </si>
  <si>
    <t>EXCEPCIONES PROPUESTAS COMPAÑÍA</t>
  </si>
  <si>
    <t>• La cobertura otorgada por la póliza se circunscribe a los términos de su clausulado.</t>
  </si>
  <si>
    <t>X</t>
  </si>
  <si>
    <t xml:space="preserve">• La responsabilidad de la aseguradora se encuentra limitada al valor de la suma asegurada.
</t>
  </si>
  <si>
    <t>X - Valor del crédito.</t>
  </si>
  <si>
    <t>• Disminución de la suma asegurada por pago de indemnizaciones con cargo a la PÓLIZA ALLIANZ VIDA - MODALIDAD DEUDORES No. 22969397 / 0.</t>
  </si>
  <si>
    <t xml:space="preserve">X - No se han efectuado pagos con cargo al seguro vinculado. </t>
  </si>
  <si>
    <t>• Prescripción de las acciones derivadas del contrato de seguros.</t>
  </si>
  <si>
    <t>• Existencia de coaseguro.</t>
  </si>
  <si>
    <t>• Aplicación de la limitación de responsabilidad por razón del deducible a cargo del asegurado.</t>
  </si>
  <si>
    <t>Sin deducible.</t>
  </si>
  <si>
    <t>• Exclusiones  de confomidad a la Póliza, especifique cual:</t>
  </si>
  <si>
    <t>X - De acuerdo con las condiciones particulares del contrato, no habrá lugar a pago de incapacidad total y permanente, cuando esta se dé como consecuencia del padecimiento de enfermedades como el VIH. Se señala esta exclusión de forma taxativa en el contrato.</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</si>
  <si>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</si>
  <si>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</si>
  <si>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</si>
  <si>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</si>
  <si>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</si>
  <si>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</si>
  <si>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</si>
  <si>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</si>
  <si>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</si>
  <si>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</si>
  <si>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</si>
  <si>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</si>
  <si>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</si>
  <si>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</si>
  <si>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</si>
  <si>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</si>
  <si>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</si>
  <si>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</si>
  <si>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</si>
  <si>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Radicado(23 digitos)</t>
  </si>
  <si>
    <t>Juzgado</t>
  </si>
  <si>
    <t>Demandado</t>
  </si>
  <si>
    <t xml:space="preserve">Demandante </t>
  </si>
  <si>
    <t>Tipo de vinculacion compañía</t>
  </si>
  <si>
    <t>Valor de las pretensiones totales de la demanda (en pesos no en SMMLV)</t>
  </si>
  <si>
    <t>Perjuicios reclamados  (en pesos no en SMMLV)</t>
  </si>
  <si>
    <t>Daño moral</t>
  </si>
  <si>
    <t>Daño a la salud</t>
  </si>
  <si>
    <t>PROBABLE</t>
  </si>
  <si>
    <t>Clasificación Contingencia</t>
  </si>
  <si>
    <t>PROBABLE GENERALES</t>
  </si>
  <si>
    <t>Concepto del Abogado sobre la Contingencia:(Se debe indicar las razones por las cuales se considera que el proceso es Eventual Remoto o Probable.)</t>
  </si>
  <si>
    <t xml:space="preserve">La contingencia se califica como PROBABLE. Lo anterior, teniendo en cuenta que la póliza presta cobertura temporal y material para el caso materia de litigio. 
Lo primero que debe tenerse en consideración es que la póliza de seguro vida deudor No: 022969397 presta cobertura temporal y material. En cuanto a la vigencia temporal, el seguro tuvo una vigencia desde el 05/12/2023 hasta el 04/12/2024, mientras que la fecha de estructuración de la invalidez tuvo lugar el 24 de junio de 2024, es decir dentro de dichos extremos temporales. Aunado a ello, presta cobertura material en tanto contempla la incapacidad total y permanente, que corresponde al amparo que se pretende afectar. 
Por otra parte, en cuanto a la obligación de la compañía aseguradora, debe decirse que, el seguro No. 022969397 contempla un amparo de incapacidad total y permanente por enfermedad o accidente, el cual opera cuando dentro de la vigencia, al asegurado le haya sido diagnosticada una enfermedad que le origine una ITP, es decir que, la delimitación del riesgo obedece a la estructuración de la ITP dentro de los extremos temporales de la póliza y no a la fecha de emisión del dictamen que declare la invalidez. Así las cosas, el dictamen emitido por Colpensiones tiene como fecha de estructuración de la invalidez el 24 de junio de 2024, que corresponde a la fecha del concepto de Neumología que determina la alteración de la funcionalidad por la deficiencia que llevan la Invalidez (tuberculosis pulmonar), por lo que se encuentra dentro de la delimitación temporal del seguro. Adicionalmente, de acuerdo con la proforma del clausulado aplicable al aseguramiento “05/05/2021 1401 P 37 VIDA000001942V02-D00I” en la primera página se encuentra una descripción gráfica de las exclusiones aplicables al amparo de fallecimiento, ITP por enfermedad o accidente y enfermedades graves, encontrando que para el amparo de ITP no está marcada como aplicable la exclusión número 5, que corresponde a incapacidad como consecuencia o en conexión con el SIDA, y únicamente se marcó para el amparo de enfermedades graves, en consecuencia, no es posible negar el pago con sustento en esa disposición contractual. Asimismo, es menester precisar que, aunque se alegó la nulidad relativa por reticencia, aquella no tiene vocación de prosperidad puesto que, aunque en el seguro se establece una cláusula causal para dicha consecuencia, es decir la necesidad de que la enfermedad omitida tenga relación con la causa del siniestro, y que dicha condición no aplicará cuando se omita declarar el diagnostico de SIDA/VIH, lo cierto, es que, si dicho padecimiento resultara de gran relevancia para la contratación del seguro, se habría incluido taxativamente dentro de las exclusiones de cobertura, tal como se hizo para el amparo de enfermedades graves y además, el hecho de haberse renovado el seguro para la vigencia 2024-2025 (aunque no se haya recibido la prima) puede generar indicios de que la enfermedad no era relevante para la compañía de cara a la decisión de otorgar el aseguramiento, para la contratación del seguro, en otras palabras, es un aspecto que podría desvirtuar la consecuencia negocial diferencial como requisito para la declaratoria de la nulidad relativa. Por lo anterior, la contingencia se califica como probable.
Todo lo anterior sin perjuicio del carácter contingente del proceso.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</si>
  <si>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</si>
  <si>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</si>
  <si>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</si>
  <si>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</si>
  <si>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</si>
  <si>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</si>
  <si>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</si>
  <si>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</si>
  <si>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La liquidación objetiva de las pretensiones asciende a $13.185.638. Lo anterior de conformidad con las siguientes precisiones:
•	Capital $12.623.705: Corresponde al saldo insoluto de la obligación 0606813004-3 para el mes de junio de 2024, fecha que obedece a la estructuración de la invalidez. Lo anterior, de acuerdo con el histórico de pagos emitido por el beneficiario oneroso CheveyPlan; frente a ello, se precisa que se aportó constancia de paz y salvo en donde se certifica que el crédito de vehículo ya se encuentra saldado, por ende, hay lugar a efectuar el pago a la señora Edilsa Sánchez quien se subrogó en el lugar del beneficiario oneroso como consecuencia del pago. 
•	Intereses moratorios $561.933: corresponde a los intereses moratorios liquidados desde el 6 de enero de 2025 que obedece al mes siguiente a la fecha del reclamo (5 de diciembre de 2024) tal como lo prevé el artículo 1081 del C.Co.</t>
  </si>
  <si>
    <t>Defensa de la Aseguradora: (Enumerar y enunciar las excepciones propuestas demanda y/o llamamiento )</t>
  </si>
  <si>
    <t>1. EL SEGURO DE VIDA DEUDOR INSTRUMENTALIZADO EN LA PÓLIZA 022969397 /0, Duración: del 05/12/2023 hasta el 04/12/2024 TERMINÓ CON LA DESAPARICIÓN DEL INTERESES ASEGURABLE- EL CRÉDITO SE EXTINGUIÓ AL PAGAR LA ÚLTIMA CUOTA , ANTES DE LA DECLARATORIA DE INVALIDEZ.  
2. INEXISTENCIA DEL SEGURO INSTRUMENTALIZADO EN LA PÓLIZA 022969397 / 0 del 05/12/2024 hasta el 04/12/2025., PUESTO QUE PARA DICHO MOMENTO NO EXISTÍA INTERES ASEGURABLE- NO EXISTÍA CRÉDITO AL QUE PUDIERA ACCEDER EL SEGURO DE VIDA DEUDOR, ADEMÁS LA PRIMA DE DICHA VIGENCIA NO SE PAGÓ. 
3. FALTA DE COBERTURA MATERIAL DE LAS POLIZAS COMOQUIERA QUE DE CONFORMIDAD CON LA DELIMITACIÓN POSITIVA DEL RIESGO NO SE CONFIGURA LOS SUPUESTOS DE HECHO DEL AMPARO DE INCAPACIDAD TOTAL Y PERMANENTE.
4. FALTA DE COBERTURA TEMPORAL DE LAS POLIZAS COMOQUIERA QUE EL RIESGO SE EMPEZÓ A ESTRUCTURAR ANTES DE LA VIGENCIA DE LOS SEGUROS- APLICACIÓN DEL ARTÍCULO 1073 DEL C.CO. 
5. SUBSIDIARIAMENTE NULIDAD DEL ASEGURAMIENTO COMO CONSECUENCIA DE LA RETICENCIA DE LA ASEGURADA. 
6. INEXISTENCIA DE OBLIGACIÓN A CARGO DE LA ASEGURADORA DE PRACTICAR Y/O EXIGIR EXÁMENES MÉDICOS EN LA ETAPA PRECONTRACTUAL. 
7. LA ACREDITACIÓN DE LA MALA FE NO ES UN REQUISITO DE PRUEBA PARA QUIEN ALEGA LA RETICENCIA DEL CONTRATO DE SEGURO.
8. ALLIANZ SEGUROS DE VIDA S.A. TIENE LA FACULTAD DE RETENER LA PRIMA A TÍTULO DE PENA COMO CONSECUENCIA DE LA DECLARATORIA DE LA RETICENCIA DEL CONTRATO DE SEGURO. 
9. PRESCRIPCIÓN Y/O CADUCIDAD: APLICACIÓN DEL ARTÍCULO 58 NUMERAL 3 DE LA LEY 1480 DE 2011. 
10. PRESCRIPCIÓN DE LA ACCIÓN DERIVADA DEL CONTRATO DE SEGURO. 
11. RIESGOS EXPRESAMENTE EXCLUIDOS. 
12. GENÉRICA O INNOMINADA Y OTRAS. 
13. EN CUALQUIER CASO, DE NINGUNA FORMA SE PODRÁ EXCEDER EL MÁXIMO DEL VALOR ASEGURADO 
14. EN CUALQUIER CASO, LA OBLIGACIÓN DE LA COMPAÑÍA NO PUEDE EXCEDER EL SALDO INSOLUTO DE LA OBLIGACIÓN.</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</si>
  <si>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</si>
  <si>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</si>
  <si>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</si>
  <si>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</si>
  <si>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</si>
  <si>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</si>
  <si>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</si>
  <si>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</si>
  <si>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</si>
  <si>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</si>
  <si>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</si>
  <si>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</si>
  <si>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</si>
  <si>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</si>
  <si>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</si>
  <si>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</si>
  <si>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</si>
  <si>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</si>
  <si>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</si>
  <si>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</si>
  <si>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</si>
  <si>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</si>
  <si>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</si>
  <si>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</si>
  <si>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</si>
  <si>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 xml:space="preserve">DEMANDANTE </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</si>
  <si>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</si>
  <si>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</si>
  <si>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</si>
  <si>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</si>
  <si>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</si>
  <si>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</si>
  <si>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</si>
  <si>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</si>
  <si>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</si>
  <si>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</si>
  <si>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</si>
  <si>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</si>
  <si>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</si>
  <si>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</si>
  <si>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</si>
  <si>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</si>
  <si>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</si>
  <si>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</si>
  <si>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</si>
  <si>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</si>
  <si>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 xml:space="preserve">COMENTARIO Y MOTIVO DE ACTUALIZACION DE CONTINGENCIA </t>
  </si>
  <si>
    <t xml:space="preserve">SI </t>
  </si>
  <si>
    <t xml:space="preserve">Situcion Laboral </t>
  </si>
  <si>
    <t>Acompañante motorista</t>
  </si>
  <si>
    <t>LLAMADA EN GARANTIA</t>
  </si>
  <si>
    <t xml:space="preserve">PROBABLE </t>
  </si>
  <si>
    <t>CEDIDO</t>
  </si>
  <si>
    <t>FACULTATIVO</t>
  </si>
  <si>
    <t>EVENTUAL GENERALES</t>
  </si>
  <si>
    <t xml:space="preserve">Ocupado-trabajador cuenta ajena </t>
  </si>
  <si>
    <t xml:space="preserve">Ciclista </t>
  </si>
  <si>
    <t xml:space="preserve">EVENTUAL </t>
  </si>
  <si>
    <t>CLAIMS MADE</t>
  </si>
  <si>
    <t>ACEPTADO</t>
  </si>
  <si>
    <t>AUTOMATICO</t>
  </si>
  <si>
    <t>Pretensiones elevadas- reclamación Compañía</t>
  </si>
  <si>
    <t>EVENTUAL</t>
  </si>
  <si>
    <t>PROBABLE RC MEDICA</t>
  </si>
  <si>
    <t>Ocupado - Autonomo</t>
  </si>
  <si>
    <t>Cliclista vehículo</t>
  </si>
  <si>
    <t>SUNSET</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</si>
  <si>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</si>
  <si>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</si>
  <si>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</si>
  <si>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</si>
  <si>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</si>
  <si>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</si>
  <si>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</si>
  <si>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</si>
  <si>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</si>
  <si>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</si>
  <si>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</si>
  <si>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</si>
  <si>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</si>
  <si>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</si>
  <si>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La Póliza vinculada presta cobertura temporal y material. Adicionalmente, la exclusión indicada en la objeción no está llamada a prosperar en el pleito y más ante la SFC. </t>
  </si>
  <si>
    <t>SÍ</t>
  </si>
  <si>
    <t>Aplicativo 214765.</t>
  </si>
  <si>
    <t>De acuerdo con la calificación y cuantificación contingencia expuesta por la firma externa, así como con las excepciones de la demanda.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</si>
</sst>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 #,##0;\-&quot;$&quot;\ #,##0"/>
    <numFmt numFmtId="6" formatCode="&quot;$&quot;\ #,##0;[Red]\-&quot;$&quot;\ #,##0"/>
    <numFmt numFmtId="42" formatCode="_-&quot;$&quot;\ * #,##0_-;\-&quot;$&quot;\ * #,##0_-;_-&quot;$&quot;\ * &quot;-&quot;_-;_-@_-"/>
    <numFmt numFmtId="44" formatCode="_-&quot;$&quot;\ * #,##0.00_-;\-&quot;$&quot;\ * #,##0.00_-;_-&quot;$&quot;\ * &quot;-&quot;??_-;_-@_-"/>
    <numFmt numFmtId="165" formatCode="&quot;$&quot;\ #,##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1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0" fillId="0" borderId="1" xfId="0" applyBorder="1" applyAlignment="1">
      <alignment vertical="top"/>
    </xf>
    <xf numFmtId="0" fontId="2" fillId="0" borderId="2" xfId="0" applyFont="1" applyBorder="1" applyAlignment="1">
      <alignment horizontal="justify" vertical="top"/>
    </xf>
    <xf numFmtId="0" fontId="4" fillId="2" borderId="8" xfId="0" applyFont="1" applyFill="1" applyBorder="1" applyAlignment="1">
      <alignment horizontal="justify"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2" fillId="0" borderId="4" xfId="0" applyFont="1" applyBorder="1" applyAlignment="1">
      <alignment horizontal="justify" vertical="top"/>
    </xf>
    <xf numFmtId="0" fontId="2" fillId="0" borderId="0" xfId="0" applyFont="1"/>
    <xf numFmtId="0" fontId="4" fillId="6" borderId="1" xfId="0" applyFont="1" applyFill="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wrapText="1"/>
    </xf>
    <xf numFmtId="0" fontId="0" fillId="0" borderId="1" xfId="0" applyBorder="1" applyAlignment="1">
      <alignment vertical="center"/>
    </xf>
    <xf numFmtId="6" fontId="0" fillId="0" borderId="1" xfId="1" applyNumberFormat="1" applyFont="1" applyBorder="1" applyAlignment="1" applyProtection="1">
      <alignment horizontal="justify" vertical="top"/>
      <protection locked="0"/>
    </xf>
    <xf numFmtId="0" fontId="2" fillId="0" borderId="1" xfId="0" applyFont="1" applyBorder="1" applyAlignment="1">
      <alignment horizontal="justify" vertical="center" wrapText="1"/>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center" wrapText="1"/>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3" fontId="0" fillId="0" borderId="1" xfId="0" applyNumberFormat="1"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7"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0" fillId="0" borderId="1" xfId="0" applyBorder="1" applyAlignment="1">
      <alignment horizontal="left" vertical="center"/>
    </xf>
    <xf numFmtId="0" fontId="0" fillId="0" borderId="11" xfId="0" applyBorder="1" applyAlignment="1">
      <alignment horizontal="left" vertical="top"/>
    </xf>
    <xf numFmtId="0" fontId="4" fillId="6" borderId="4"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7" fillId="2" borderId="4" xfId="0" applyFont="1" applyFill="1" applyBorder="1" applyAlignment="1">
      <alignment horizontal="center" vertical="top"/>
    </xf>
    <xf numFmtId="0" fontId="2" fillId="0" borderId="2" xfId="0" applyFont="1" applyBorder="1" applyAlignment="1">
      <alignment horizontal="left" vertical="top"/>
    </xf>
    <xf numFmtId="165" fontId="0" fillId="0" borderId="2" xfId="0" applyNumberFormat="1" applyBorder="1" applyAlignment="1">
      <alignment horizontal="left" vertical="top"/>
    </xf>
    <xf numFmtId="165" fontId="0" fillId="0" borderId="3" xfId="0" applyNumberFormat="1" applyBorder="1" applyAlignment="1">
      <alignment horizontal="left" vertical="top"/>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wrapText="1"/>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wrapText="1"/>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0" fontId="0" fillId="0" borderId="2" xfId="0" applyBorder="1" applyAlignment="1">
      <alignment horizontal="center" vertical="top"/>
    </xf>
    <xf numFmtId="0" fontId="0" fillId="0" borderId="3" xfId="0" applyBorder="1" applyAlignment="1">
      <alignment horizontal="center" vertical="top"/>
    </xf>
    <xf numFmtId="0" fontId="3" fillId="2" borderId="4" xfId="0" applyFont="1" applyFill="1" applyBorder="1" applyAlignment="1">
      <alignment horizontal="center" vertical="top"/>
    </xf>
    <xf numFmtId="42" fontId="0" fillId="5" borderId="1" xfId="1" applyFont="1" applyFill="1" applyBorder="1" applyAlignment="1">
      <alignment horizontal="justify" vertical="top"/>
    </xf>
    <xf numFmtId="44" fontId="0" fillId="5" borderId="1" xfId="3" applyFont="1" applyFill="1" applyBorder="1" applyAlignment="1">
      <alignment horizontal="center"/>
    </xf>
    <xf numFmtId="0" fontId="0" fillId="5" borderId="1" xfId="0" applyFill="1" applyBorder="1" applyAlignment="1">
      <alignment horizontal="justify" vertical="top"/>
    </xf>
    <xf numFmtId="0" fontId="0" fillId="7" borderId="13" xfId="0" applyFill="1" applyBorder="1" applyAlignment="1">
      <alignment horizontal="justify" vertical="top"/>
    </xf>
    <xf numFmtId="0" fontId="0" fillId="7" borderId="0" xfId="0" applyFill="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0" fillId="0" borderId="1" xfId="0" applyBorder="1" applyAlignment="1">
      <alignment horizontal="justify" vertical="center"/>
    </xf>
    <xf numFmtId="5" fontId="0" fillId="5" borderId="1" xfId="3" applyNumberFormat="1" applyFont="1" applyFill="1" applyBorder="1" applyAlignment="1">
      <alignment horizontal="justify" vertical="top"/>
    </xf>
    <xf numFmtId="5" fontId="0" fillId="0" borderId="1" xfId="0" applyNumberFormat="1" applyBorder="1" applyAlignment="1">
      <alignment horizontal="justify" vertical="top"/>
    </xf>
    <xf numFmtId="0" fontId="0" fillId="0" borderId="1" xfId="0" applyBorder="1" applyAlignment="1">
      <alignment horizontal="left" vertical="top" wrapText="1"/>
    </xf>
    <xf numFmtId="0" fontId="2" fillId="0" borderId="1" xfId="0" applyFont="1" applyBorder="1" applyAlignment="1">
      <alignment horizontal="justify" vertical="center"/>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zoomScaleNormal="100" workbookViewId="0">
      <selection activeCell="B15" sqref="B15:C15"/>
    </sheetView>
  </sheetViews>
  <sheetFormatPr baseColWidth="10" defaultColWidth="0" defaultRowHeight="14.5" x14ac:dyDescent="0.35"/>
  <cols>
    <col min="1" max="1" width="49" style="7" customWidth="1"/>
    <col min="2" max="2" width="48.26953125" style="7" customWidth="1"/>
    <col min="3" max="3" width="40.81640625" style="7" customWidth="1"/>
    <col min="4" max="16384" width="11.453125" style="2" hidden="1"/>
  </cols>
  <sheetData>
    <row r="1" spans="1:3" ht="28.5" customHeight="1" x14ac:dyDescent="0.35">
      <c r="A1" s="62" t="s">
        <v>0</v>
      </c>
      <c r="B1" s="62"/>
      <c r="C1" s="62"/>
    </row>
    <row r="2" spans="1:3" x14ac:dyDescent="0.35">
      <c r="A2" s="5" t="s">
        <v>1</v>
      </c>
      <c r="B2" s="63" t="s">
        <v>2</v>
      </c>
      <c r="C2" s="64"/>
    </row>
    <row r="3" spans="1:3" x14ac:dyDescent="0.35">
      <c r="A3" s="5" t="s">
        <v>3</v>
      </c>
      <c r="B3" s="47" t="s">
        <v>4</v>
      </c>
      <c r="C3" s="48"/>
    </row>
    <row r="4" spans="1:3" x14ac:dyDescent="0.35">
      <c r="A4" s="5" t="s">
        <v>5</v>
      </c>
      <c r="B4" s="47" t="s">
        <v>6</v>
      </c>
      <c r="C4" s="48"/>
    </row>
    <row r="5" spans="1:3" ht="14.5" customHeight="1" x14ac:dyDescent="0.35">
      <c r="A5" s="5" t="s">
        <v>7</v>
      </c>
      <c r="B5" s="47" t="s">
        <v>8</v>
      </c>
      <c r="C5" s="48"/>
    </row>
    <row r="6" spans="1:3" x14ac:dyDescent="0.35">
      <c r="A6" s="5" t="s">
        <v>9</v>
      </c>
      <c r="B6" s="44" t="s">
        <v>10</v>
      </c>
      <c r="C6" s="44"/>
    </row>
    <row r="7" spans="1:3" x14ac:dyDescent="0.35">
      <c r="A7" s="5" t="s">
        <v>11</v>
      </c>
      <c r="B7" s="47" t="s">
        <v>12</v>
      </c>
      <c r="C7" s="48"/>
    </row>
    <row r="8" spans="1:3" x14ac:dyDescent="0.35">
      <c r="A8" s="5" t="s">
        <v>13</v>
      </c>
      <c r="B8" s="58" t="s">
        <v>14</v>
      </c>
      <c r="C8" s="59"/>
    </row>
    <row r="9" spans="1:3" x14ac:dyDescent="0.35">
      <c r="A9" s="5" t="s">
        <v>15</v>
      </c>
      <c r="B9" s="58" t="s">
        <v>16</v>
      </c>
      <c r="C9" s="59"/>
    </row>
    <row r="10" spans="1:3" x14ac:dyDescent="0.35">
      <c r="A10" s="5" t="s">
        <v>17</v>
      </c>
      <c r="B10" s="58" t="s">
        <v>16</v>
      </c>
      <c r="C10" s="59"/>
    </row>
    <row r="11" spans="1:3" ht="23.25" customHeight="1" x14ac:dyDescent="0.35">
      <c r="A11" s="5" t="s">
        <v>18</v>
      </c>
      <c r="B11" s="60" t="s">
        <v>19</v>
      </c>
      <c r="C11" s="61"/>
    </row>
    <row r="12" spans="1:3" x14ac:dyDescent="0.35">
      <c r="A12" s="45" t="s">
        <v>20</v>
      </c>
      <c r="B12" s="46" t="s">
        <v>21</v>
      </c>
      <c r="C12" s="44"/>
    </row>
    <row r="13" spans="1:3" ht="30" customHeight="1" x14ac:dyDescent="0.35">
      <c r="A13" s="45"/>
      <c r="B13" s="44"/>
      <c r="C13" s="44"/>
    </row>
    <row r="14" spans="1:3" ht="85" customHeight="1" x14ac:dyDescent="0.35">
      <c r="A14" s="45"/>
      <c r="B14" s="44"/>
      <c r="C14" s="44"/>
    </row>
    <row r="15" spans="1:3" ht="29" x14ac:dyDescent="0.35">
      <c r="A15" s="5" t="s">
        <v>22</v>
      </c>
      <c r="B15" s="52">
        <f>SUM(C17,C18,C20,C21,C23)</f>
        <v>41990000</v>
      </c>
      <c r="C15" s="53"/>
    </row>
    <row r="16" spans="1:3" ht="33.75" customHeight="1" x14ac:dyDescent="0.35">
      <c r="A16" s="54" t="s">
        <v>23</v>
      </c>
      <c r="B16" s="55" t="s">
        <v>24</v>
      </c>
      <c r="C16" s="55"/>
    </row>
    <row r="17" spans="1:3" ht="33.75" customHeight="1" x14ac:dyDescent="0.35">
      <c r="A17" s="54"/>
      <c r="B17" s="9" t="s">
        <v>25</v>
      </c>
      <c r="C17" s="6"/>
    </row>
    <row r="18" spans="1:3" ht="33.75" customHeight="1" x14ac:dyDescent="0.35">
      <c r="A18" s="54"/>
      <c r="B18" s="9" t="s">
        <v>26</v>
      </c>
      <c r="C18" s="6">
        <v>41990000</v>
      </c>
    </row>
    <row r="19" spans="1:3" x14ac:dyDescent="0.35">
      <c r="A19" s="54"/>
      <c r="B19" s="56" t="s">
        <v>27</v>
      </c>
      <c r="C19" s="57"/>
    </row>
    <row r="20" spans="1:3" x14ac:dyDescent="0.35">
      <c r="A20" s="54"/>
      <c r="B20" s="9"/>
      <c r="C20" s="6"/>
    </row>
    <row r="21" spans="1:3" x14ac:dyDescent="0.35">
      <c r="A21" s="54"/>
      <c r="B21" s="9"/>
      <c r="C21" s="6"/>
    </row>
    <row r="22" spans="1:3" x14ac:dyDescent="0.35">
      <c r="A22" s="54"/>
      <c r="B22" s="56" t="s">
        <v>28</v>
      </c>
      <c r="C22" s="57"/>
    </row>
    <row r="23" spans="1:3" x14ac:dyDescent="0.35">
      <c r="A23" s="54"/>
      <c r="B23" s="9"/>
      <c r="C23" s="13"/>
    </row>
    <row r="24" spans="1:3" x14ac:dyDescent="0.35">
      <c r="A24" s="5" t="s">
        <v>29</v>
      </c>
      <c r="B24" s="47" t="s">
        <v>12</v>
      </c>
      <c r="C24" s="48"/>
    </row>
    <row r="25" spans="1:3" x14ac:dyDescent="0.35">
      <c r="A25" s="5" t="s">
        <v>30</v>
      </c>
      <c r="B25" s="49">
        <v>28946800</v>
      </c>
      <c r="C25" s="44"/>
    </row>
    <row r="26" spans="1:3" ht="29" x14ac:dyDescent="0.35">
      <c r="A26" s="5" t="s">
        <v>31</v>
      </c>
      <c r="B26" s="44" t="s">
        <v>32</v>
      </c>
      <c r="C26" s="44"/>
    </row>
    <row r="27" spans="1:3" x14ac:dyDescent="0.35">
      <c r="A27" s="5" t="s">
        <v>33</v>
      </c>
      <c r="B27" s="50">
        <v>45723</v>
      </c>
      <c r="C27" s="51"/>
    </row>
    <row r="28" spans="1:3" x14ac:dyDescent="0.35">
      <c r="A28" s="5" t="s">
        <v>34</v>
      </c>
      <c r="B28" s="43" t="s">
        <v>35</v>
      </c>
      <c r="C28" s="43"/>
    </row>
    <row r="29" spans="1:3" x14ac:dyDescent="0.35">
      <c r="A29" s="5" t="s">
        <v>36</v>
      </c>
      <c r="B29" s="44" t="s">
        <v>37</v>
      </c>
      <c r="C29" s="44"/>
    </row>
    <row r="34" spans="4:4" x14ac:dyDescent="0.35">
      <c r="D34" s="2" t="str">
        <f t="shared" ref="D34:D35" si="0">UPPER(A34)</f>
        <v/>
      </c>
    </row>
    <row r="35" spans="4:4" x14ac:dyDescent="0.35">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2"/>
  <sheetViews>
    <sheetView zoomScale="85" zoomScaleNormal="85" workbookViewId="0">
      <selection activeCell="B2" sqref="B2:C2"/>
    </sheetView>
  </sheetViews>
  <sheetFormatPr baseColWidth="10" defaultColWidth="0" defaultRowHeight="14.5" x14ac:dyDescent="0.35"/>
  <cols>
    <col min="1" max="1" width="44.453125" style="36" customWidth="1"/>
    <col min="2" max="2" width="25.81640625" customWidth="1"/>
    <col min="3" max="3" width="100.7265625" customWidth="1"/>
    <col min="4" max="16384" width="11.453125" hidden="1"/>
  </cols>
  <sheetData>
    <row r="1" spans="1:3" ht="26" x14ac:dyDescent="0.35">
      <c r="A1" s="76" t="s">
        <v>38</v>
      </c>
      <c r="B1" s="76"/>
      <c r="C1" s="76"/>
    </row>
    <row r="2" spans="1:3" x14ac:dyDescent="0.35">
      <c r="A2" s="28" t="s">
        <v>39</v>
      </c>
      <c r="B2" s="77" t="s">
        <v>40</v>
      </c>
      <c r="C2" s="51"/>
    </row>
    <row r="3" spans="1:3" x14ac:dyDescent="0.35">
      <c r="A3" s="5" t="s">
        <v>41</v>
      </c>
      <c r="B3" s="44" t="str">
        <f>'GENERALES NOTA 322'!B2:C2</f>
        <v>2025023340-004-000</v>
      </c>
      <c r="C3" s="44"/>
    </row>
    <row r="4" spans="1:3" x14ac:dyDescent="0.35">
      <c r="A4" s="5" t="s">
        <v>3</v>
      </c>
      <c r="B4" s="44" t="str">
        <f>'GENERALES NOTA 322'!B3:C3</f>
        <v>Superintendencia Financiera de Colombia</v>
      </c>
      <c r="C4" s="44"/>
    </row>
    <row r="5" spans="1:3" x14ac:dyDescent="0.35">
      <c r="A5" s="5" t="s">
        <v>5</v>
      </c>
      <c r="B5" s="44" t="str">
        <f>'GENERALES NOTA 322'!B4:C4</f>
        <v xml:space="preserve"> Allianz Seguros de Vida S.A</v>
      </c>
      <c r="C5" s="44"/>
    </row>
    <row r="6" spans="1:3" x14ac:dyDescent="0.35">
      <c r="A6" s="5" t="s">
        <v>42</v>
      </c>
      <c r="B6" s="44" t="str">
        <f>'GENERALES NOTA 322'!B5:C5</f>
        <v>Edilsa Sánchez Moreno</v>
      </c>
      <c r="C6" s="44"/>
    </row>
    <row r="7" spans="1:3" x14ac:dyDescent="0.35">
      <c r="A7" s="5" t="s">
        <v>43</v>
      </c>
      <c r="B7" s="44" t="str">
        <f>'GENERALES NOTA 322'!B6:C6</f>
        <v>DEMANDA DIRECTA</v>
      </c>
      <c r="C7" s="44"/>
    </row>
    <row r="8" spans="1:3" x14ac:dyDescent="0.35">
      <c r="A8" s="28" t="s">
        <v>44</v>
      </c>
      <c r="B8" s="44" t="s">
        <v>45</v>
      </c>
      <c r="C8" s="44"/>
    </row>
    <row r="9" spans="1:3" x14ac:dyDescent="0.35">
      <c r="A9" s="28" t="s">
        <v>18</v>
      </c>
      <c r="B9" s="44" t="s">
        <v>19</v>
      </c>
      <c r="C9" s="44"/>
    </row>
    <row r="10" spans="1:3" x14ac:dyDescent="0.35">
      <c r="A10" s="28" t="s">
        <v>46</v>
      </c>
      <c r="B10" s="78">
        <v>41990000</v>
      </c>
      <c r="C10" s="79"/>
    </row>
    <row r="11" spans="1:3" x14ac:dyDescent="0.35">
      <c r="A11" s="28" t="s">
        <v>47</v>
      </c>
      <c r="B11" s="78">
        <v>0</v>
      </c>
      <c r="C11" s="79"/>
    </row>
    <row r="12" spans="1:3" x14ac:dyDescent="0.35">
      <c r="A12" s="28" t="s">
        <v>48</v>
      </c>
      <c r="B12" s="47" t="s">
        <v>49</v>
      </c>
      <c r="C12" s="48"/>
    </row>
    <row r="13" spans="1:3" x14ac:dyDescent="0.35">
      <c r="A13" s="28" t="s">
        <v>50</v>
      </c>
      <c r="B13" s="44" t="s">
        <v>51</v>
      </c>
      <c r="C13" s="44"/>
    </row>
    <row r="14" spans="1:3" x14ac:dyDescent="0.35">
      <c r="A14" s="28" t="s">
        <v>52</v>
      </c>
      <c r="B14" s="44" t="s">
        <v>53</v>
      </c>
      <c r="C14" s="44"/>
    </row>
    <row r="15" spans="1:3" x14ac:dyDescent="0.35">
      <c r="A15" s="28" t="s">
        <v>54</v>
      </c>
      <c r="B15" s="44" t="s">
        <v>53</v>
      </c>
      <c r="C15" s="44"/>
    </row>
    <row r="16" spans="1:3" x14ac:dyDescent="0.35">
      <c r="A16" s="74" t="s">
        <v>55</v>
      </c>
      <c r="B16" s="71" t="s">
        <v>56</v>
      </c>
      <c r="C16" s="71"/>
    </row>
    <row r="17" spans="1:3" x14ac:dyDescent="0.35">
      <c r="A17" s="75"/>
      <c r="B17" s="37" t="s">
        <v>57</v>
      </c>
      <c r="C17" s="37" t="s">
        <v>58</v>
      </c>
    </row>
    <row r="18" spans="1:3" x14ac:dyDescent="0.35">
      <c r="A18" s="75"/>
      <c r="B18" s="9" t="s">
        <v>59</v>
      </c>
      <c r="C18" s="9" t="s">
        <v>59</v>
      </c>
    </row>
    <row r="19" spans="1:3" x14ac:dyDescent="0.35">
      <c r="A19" s="75"/>
      <c r="B19" s="9" t="s">
        <v>59</v>
      </c>
      <c r="C19" s="9" t="s">
        <v>59</v>
      </c>
    </row>
    <row r="20" spans="1:3" x14ac:dyDescent="0.35">
      <c r="A20" s="75"/>
      <c r="B20" s="9" t="s">
        <v>59</v>
      </c>
      <c r="C20" s="9" t="s">
        <v>59</v>
      </c>
    </row>
    <row r="21" spans="1:3" x14ac:dyDescent="0.35">
      <c r="A21" s="28" t="s">
        <v>60</v>
      </c>
      <c r="B21" s="44" t="s">
        <v>61</v>
      </c>
      <c r="C21" s="44"/>
    </row>
    <row r="22" spans="1:3" x14ac:dyDescent="0.35">
      <c r="A22" s="28" t="s">
        <v>62</v>
      </c>
      <c r="B22" s="44" t="s">
        <v>59</v>
      </c>
      <c r="C22" s="44"/>
    </row>
    <row r="23" spans="1:3" x14ac:dyDescent="0.35">
      <c r="A23" s="28" t="s">
        <v>63</v>
      </c>
      <c r="B23" s="44" t="s">
        <v>64</v>
      </c>
      <c r="C23" s="44"/>
    </row>
    <row r="24" spans="1:3" x14ac:dyDescent="0.35">
      <c r="A24" s="28" t="s">
        <v>65</v>
      </c>
      <c r="B24" s="44" t="s">
        <v>61</v>
      </c>
      <c r="C24" s="44"/>
    </row>
    <row r="25" spans="1:3" x14ac:dyDescent="0.35">
      <c r="A25" s="28" t="s">
        <v>66</v>
      </c>
      <c r="B25" s="44" t="s">
        <v>61</v>
      </c>
      <c r="C25" s="44"/>
    </row>
    <row r="26" spans="1:3" x14ac:dyDescent="0.35">
      <c r="A26" s="35" t="s">
        <v>67</v>
      </c>
      <c r="B26" s="44" t="s">
        <v>61</v>
      </c>
      <c r="C26" s="44"/>
    </row>
    <row r="27" spans="1:3" x14ac:dyDescent="0.35">
      <c r="A27" s="73" t="s">
        <v>68</v>
      </c>
      <c r="B27" s="73"/>
      <c r="C27" s="73"/>
    </row>
    <row r="28" spans="1:3" ht="14.5" customHeight="1" x14ac:dyDescent="0.35">
      <c r="A28" s="66" t="s">
        <v>69</v>
      </c>
      <c r="B28" s="67"/>
      <c r="C28" s="26" t="s">
        <v>70</v>
      </c>
    </row>
    <row r="29" spans="1:3" ht="28.5" customHeight="1" x14ac:dyDescent="0.35">
      <c r="A29" s="68" t="s">
        <v>71</v>
      </c>
      <c r="B29" s="69"/>
      <c r="C29" s="38" t="s">
        <v>72</v>
      </c>
    </row>
    <row r="30" spans="1:3" ht="31" customHeight="1" x14ac:dyDescent="0.35">
      <c r="A30" s="68" t="s">
        <v>73</v>
      </c>
      <c r="B30" s="69"/>
      <c r="C30" s="39" t="s">
        <v>74</v>
      </c>
    </row>
    <row r="31" spans="1:3" ht="14.5" customHeight="1" x14ac:dyDescent="0.35">
      <c r="A31" s="68" t="s">
        <v>75</v>
      </c>
      <c r="B31" s="69"/>
      <c r="C31" s="26" t="s">
        <v>59</v>
      </c>
    </row>
    <row r="32" spans="1:3" x14ac:dyDescent="0.35">
      <c r="A32" s="68" t="s">
        <v>76</v>
      </c>
      <c r="B32" s="69"/>
      <c r="C32" s="26" t="s">
        <v>59</v>
      </c>
    </row>
    <row r="33" spans="1:3" ht="14.5" customHeight="1" x14ac:dyDescent="0.35">
      <c r="A33" s="68" t="s">
        <v>77</v>
      </c>
      <c r="B33" s="69"/>
      <c r="C33" s="26" t="s">
        <v>78</v>
      </c>
    </row>
    <row r="34" spans="1:3" ht="52.5" customHeight="1" x14ac:dyDescent="0.35">
      <c r="A34" s="40" t="s">
        <v>79</v>
      </c>
      <c r="B34" s="27"/>
      <c r="C34" s="26" t="s">
        <v>80</v>
      </c>
    </row>
    <row r="35" spans="1:3" x14ac:dyDescent="0.35">
      <c r="A35" s="72" t="s">
        <v>81</v>
      </c>
      <c r="B35" s="51"/>
      <c r="C35" s="26" t="s">
        <v>59</v>
      </c>
    </row>
    <row r="36" spans="1:3" x14ac:dyDescent="0.35">
      <c r="A36" s="70" t="s">
        <v>82</v>
      </c>
      <c r="B36" s="70"/>
      <c r="C36" s="70"/>
    </row>
    <row r="37" spans="1:3" x14ac:dyDescent="0.35">
      <c r="A37" s="65" t="s">
        <v>83</v>
      </c>
      <c r="B37" s="65"/>
      <c r="C37" s="26" t="s">
        <v>59</v>
      </c>
    </row>
    <row r="38" spans="1:3" x14ac:dyDescent="0.35">
      <c r="A38" s="65" t="s">
        <v>84</v>
      </c>
      <c r="B38" s="65"/>
      <c r="C38" s="26" t="s">
        <v>59</v>
      </c>
    </row>
    <row r="39" spans="1:3" ht="43.5" x14ac:dyDescent="0.35">
      <c r="A39" s="71" t="s">
        <v>85</v>
      </c>
      <c r="B39" s="71"/>
      <c r="C39" s="26" t="s">
        <v>80</v>
      </c>
    </row>
    <row r="40" spans="1:3" x14ac:dyDescent="0.35">
      <c r="A40" s="65" t="s">
        <v>86</v>
      </c>
      <c r="B40" s="65"/>
      <c r="C40" s="26" t="s">
        <v>59</v>
      </c>
    </row>
    <row r="41" spans="1:3" x14ac:dyDescent="0.35">
      <c r="A41" s="65" t="s">
        <v>87</v>
      </c>
      <c r="B41" s="65"/>
      <c r="C41" s="26" t="s">
        <v>59</v>
      </c>
    </row>
    <row r="42" spans="1:3" x14ac:dyDescent="0.35">
      <c r="A42" s="65" t="s">
        <v>88</v>
      </c>
      <c r="B42" s="65"/>
      <c r="C42" s="26" t="s">
        <v>59</v>
      </c>
    </row>
    <row r="43" spans="1:3" x14ac:dyDescent="0.35">
      <c r="A43" s="65" t="s">
        <v>89</v>
      </c>
      <c r="B43" s="65"/>
      <c r="C43" s="26" t="s">
        <v>59</v>
      </c>
    </row>
    <row r="44" spans="1:3" x14ac:dyDescent="0.35">
      <c r="A44" s="65" t="s">
        <v>90</v>
      </c>
      <c r="B44" s="65"/>
      <c r="C44" s="26" t="s">
        <v>59</v>
      </c>
    </row>
    <row r="45" spans="1:3" x14ac:dyDescent="0.35">
      <c r="A45" s="65" t="s">
        <v>91</v>
      </c>
      <c r="B45" s="65"/>
      <c r="C45" s="26" t="s">
        <v>59</v>
      </c>
    </row>
    <row r="46" spans="1:3" x14ac:dyDescent="0.35">
      <c r="A46" s="65" t="s">
        <v>92</v>
      </c>
      <c r="B46" s="65"/>
      <c r="C46" s="26" t="s">
        <v>59</v>
      </c>
    </row>
    <row r="47" spans="1:3" x14ac:dyDescent="0.35">
      <c r="A47" s="65" t="s">
        <v>93</v>
      </c>
      <c r="B47" s="65"/>
      <c r="C47" s="26" t="s">
        <v>59</v>
      </c>
    </row>
    <row r="48" spans="1:3" x14ac:dyDescent="0.35">
      <c r="A48" s="65" t="s">
        <v>94</v>
      </c>
      <c r="B48" s="65"/>
      <c r="C48" s="26" t="s">
        <v>59</v>
      </c>
    </row>
    <row r="49" spans="1:3" x14ac:dyDescent="0.35">
      <c r="A49" s="65" t="s">
        <v>95</v>
      </c>
      <c r="B49" s="65"/>
      <c r="C49" s="26" t="s">
        <v>59</v>
      </c>
    </row>
    <row r="50" spans="1:3" x14ac:dyDescent="0.35">
      <c r="A50" s="65" t="s">
        <v>96</v>
      </c>
      <c r="B50" s="65"/>
      <c r="C50" s="26" t="s">
        <v>59</v>
      </c>
    </row>
    <row r="51" spans="1:3" x14ac:dyDescent="0.35">
      <c r="A51" s="65" t="s">
        <v>97</v>
      </c>
      <c r="B51" s="65"/>
      <c r="C51" s="26" t="s">
        <v>59</v>
      </c>
    </row>
    <row r="52" spans="1:3" x14ac:dyDescent="0.35">
      <c r="A52" s="65" t="s">
        <v>98</v>
      </c>
      <c r="B52" s="65"/>
      <c r="C52" s="26" t="s">
        <v>59</v>
      </c>
    </row>
  </sheetData>
  <mergeCells count="48">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A35:B35"/>
    <mergeCell ref="B23:C23"/>
    <mergeCell ref="B24:C24"/>
    <mergeCell ref="B25:C25"/>
    <mergeCell ref="B26:C26"/>
    <mergeCell ref="A27:C27"/>
    <mergeCell ref="A49:B49"/>
    <mergeCell ref="A50:B50"/>
    <mergeCell ref="A51:B51"/>
    <mergeCell ref="A52:B52"/>
    <mergeCell ref="A28:B28"/>
    <mergeCell ref="A29:B29"/>
    <mergeCell ref="A41:B41"/>
    <mergeCell ref="A36:C36"/>
    <mergeCell ref="A37:B37"/>
    <mergeCell ref="A38:B38"/>
    <mergeCell ref="A39:B39"/>
    <mergeCell ref="A40:B40"/>
    <mergeCell ref="A30:B30"/>
    <mergeCell ref="A31:B31"/>
    <mergeCell ref="A32:B32"/>
    <mergeCell ref="A33:B3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topLeftCell="A16" zoomScale="90" zoomScaleNormal="90" workbookViewId="0">
      <selection activeCell="B15" sqref="B15:C15"/>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3" width="11.453125" hidden="1"/>
    <col min="16384" max="16384" width="7" hidden="1" customWidth="1"/>
  </cols>
  <sheetData>
    <row r="1" spans="1:6" ht="26" x14ac:dyDescent="0.35">
      <c r="A1" s="76" t="s">
        <v>99</v>
      </c>
      <c r="B1" s="76"/>
      <c r="C1" s="76"/>
    </row>
    <row r="2" spans="1:6" x14ac:dyDescent="0.35">
      <c r="A2" s="17" t="s">
        <v>39</v>
      </c>
      <c r="B2" s="97" t="str">
        <f>'GENERALES NOTA 321'!B2:C2</f>
        <v>SINIESTRO 147462012  - APLICATIVO 214765</v>
      </c>
      <c r="C2" s="98"/>
    </row>
    <row r="3" spans="1:6" x14ac:dyDescent="0.35">
      <c r="A3" s="18" t="s">
        <v>100</v>
      </c>
      <c r="B3" s="82" t="str">
        <f>'GENERALES NOTA 321'!B3:C3</f>
        <v>2025023340-004-000</v>
      </c>
      <c r="C3" s="82"/>
    </row>
    <row r="4" spans="1:6" x14ac:dyDescent="0.35">
      <c r="A4" s="18" t="s">
        <v>101</v>
      </c>
      <c r="B4" s="82" t="str">
        <f>'GENERALES NOTA 321'!B4:C4</f>
        <v>Superintendencia Financiera de Colombia</v>
      </c>
      <c r="C4" s="82"/>
    </row>
    <row r="5" spans="1:6" x14ac:dyDescent="0.35">
      <c r="A5" s="18" t="s">
        <v>102</v>
      </c>
      <c r="B5" s="82" t="str">
        <f>'GENERALES NOTA 321'!B5:C5</f>
        <v xml:space="preserve"> Allianz Seguros de Vida S.A</v>
      </c>
      <c r="C5" s="82"/>
    </row>
    <row r="6" spans="1:6" ht="14.5" customHeight="1" x14ac:dyDescent="0.35">
      <c r="A6" s="18" t="s">
        <v>103</v>
      </c>
      <c r="B6" s="82" t="str">
        <f>'GENERALES NOTA 321'!B6:C6</f>
        <v>Edilsa Sánchez Moreno</v>
      </c>
      <c r="C6" s="82"/>
    </row>
    <row r="7" spans="1:6" x14ac:dyDescent="0.35">
      <c r="A7" s="18" t="s">
        <v>104</v>
      </c>
      <c r="B7" s="82" t="str">
        <f>'GENERALES NOTA 321'!B7:C7</f>
        <v>DEMANDA DIRECTA</v>
      </c>
      <c r="C7" s="82"/>
    </row>
    <row r="8" spans="1:6" ht="29" x14ac:dyDescent="0.35">
      <c r="A8" s="18" t="s">
        <v>105</v>
      </c>
      <c r="B8" s="93">
        <v>41990000</v>
      </c>
      <c r="C8" s="94"/>
    </row>
    <row r="9" spans="1:6" x14ac:dyDescent="0.35">
      <c r="A9" s="99" t="s">
        <v>106</v>
      </c>
      <c r="B9" s="85" t="s">
        <v>24</v>
      </c>
      <c r="C9" s="86"/>
    </row>
    <row r="10" spans="1:6" x14ac:dyDescent="0.35">
      <c r="A10" s="99"/>
      <c r="B10" s="19" t="s">
        <v>25</v>
      </c>
      <c r="C10" s="16"/>
    </row>
    <row r="11" spans="1:6" x14ac:dyDescent="0.35">
      <c r="A11" s="99"/>
      <c r="B11" s="19" t="s">
        <v>26</v>
      </c>
      <c r="C11" s="16">
        <f>'GENERALES NOTA 322'!C18</f>
        <v>41990000</v>
      </c>
    </row>
    <row r="12" spans="1:6" x14ac:dyDescent="0.35">
      <c r="A12" s="99"/>
      <c r="B12" s="85"/>
      <c r="C12" s="86"/>
    </row>
    <row r="13" spans="1:6" x14ac:dyDescent="0.35">
      <c r="A13" s="99"/>
      <c r="B13" s="19" t="s">
        <v>107</v>
      </c>
      <c r="C13" s="21"/>
    </row>
    <row r="14" spans="1:6" x14ac:dyDescent="0.35">
      <c r="A14" s="99"/>
      <c r="B14" s="19" t="s">
        <v>108</v>
      </c>
      <c r="C14" s="21"/>
      <c r="E14" t="s">
        <v>109</v>
      </c>
      <c r="F14" s="14">
        <v>0.7</v>
      </c>
    </row>
    <row r="15" spans="1:6" x14ac:dyDescent="0.35">
      <c r="A15" s="20" t="s">
        <v>110</v>
      </c>
      <c r="B15" s="97" t="s">
        <v>198</v>
      </c>
      <c r="C15" s="98"/>
    </row>
    <row r="16" spans="1:6" ht="89.25" customHeight="1" x14ac:dyDescent="0.35">
      <c r="A16" s="18" t="s">
        <v>112</v>
      </c>
      <c r="B16" s="95" t="s">
        <v>113</v>
      </c>
      <c r="C16" s="96"/>
    </row>
    <row r="17" spans="1:3" ht="28.5" customHeight="1" x14ac:dyDescent="0.35">
      <c r="A17" s="11" t="s">
        <v>114</v>
      </c>
      <c r="B17" s="80">
        <f>((C19+C20+C22+C23)-C26)*C25*C27</f>
        <v>13185638</v>
      </c>
      <c r="C17" s="80"/>
    </row>
    <row r="18" spans="1:3" x14ac:dyDescent="0.35">
      <c r="A18" s="20" t="s">
        <v>115</v>
      </c>
      <c r="B18" s="87" t="s">
        <v>24</v>
      </c>
      <c r="C18" s="88"/>
    </row>
    <row r="19" spans="1:3" x14ac:dyDescent="0.35">
      <c r="A19" s="83"/>
      <c r="B19" s="19" t="s">
        <v>25</v>
      </c>
      <c r="C19" s="16">
        <v>0</v>
      </c>
    </row>
    <row r="20" spans="1:3" x14ac:dyDescent="0.35">
      <c r="A20" s="84"/>
      <c r="B20" s="19" t="s">
        <v>26</v>
      </c>
      <c r="C20" s="41">
        <v>13185638</v>
      </c>
    </row>
    <row r="21" spans="1:3" x14ac:dyDescent="0.35">
      <c r="A21" s="84"/>
      <c r="B21" s="85" t="s">
        <v>27</v>
      </c>
      <c r="C21" s="86"/>
    </row>
    <row r="22" spans="1:3" x14ac:dyDescent="0.35">
      <c r="A22" s="84"/>
      <c r="B22" s="19" t="s">
        <v>107</v>
      </c>
      <c r="C22" s="16">
        <v>0</v>
      </c>
    </row>
    <row r="23" spans="1:3" ht="29" x14ac:dyDescent="0.35">
      <c r="A23" s="84"/>
      <c r="B23" s="19" t="s">
        <v>116</v>
      </c>
      <c r="C23" s="16">
        <v>0</v>
      </c>
    </row>
    <row r="24" spans="1:3" x14ac:dyDescent="0.35">
      <c r="A24" s="84"/>
      <c r="B24" s="85" t="s">
        <v>117</v>
      </c>
      <c r="C24" s="86"/>
    </row>
    <row r="25" spans="1:3" x14ac:dyDescent="0.35">
      <c r="A25" s="22"/>
      <c r="B25" s="19" t="s">
        <v>118</v>
      </c>
      <c r="C25" s="23">
        <v>1</v>
      </c>
    </row>
    <row r="26" spans="1:3" x14ac:dyDescent="0.35">
      <c r="A26" s="24"/>
      <c r="B26" s="19" t="s">
        <v>47</v>
      </c>
      <c r="C26" s="25">
        <v>0</v>
      </c>
    </row>
    <row r="27" spans="1:3" x14ac:dyDescent="0.35">
      <c r="A27" s="24"/>
      <c r="B27" s="19" t="s">
        <v>119</v>
      </c>
      <c r="C27" s="23">
        <v>1</v>
      </c>
    </row>
    <row r="28" spans="1:3" x14ac:dyDescent="0.35">
      <c r="A28" s="15" t="s">
        <v>120</v>
      </c>
      <c r="B28" s="80">
        <f>IFERROR(B17*(VLOOKUP(B15,Hoja2!$G$1:$H$6,2,0)),16666)</f>
        <v>9229946.5999999996</v>
      </c>
      <c r="C28" s="80"/>
    </row>
    <row r="29" spans="1:3" ht="103.5" customHeight="1" x14ac:dyDescent="0.35">
      <c r="A29" s="18" t="s">
        <v>121</v>
      </c>
      <c r="B29" s="81" t="s">
        <v>122</v>
      </c>
      <c r="C29" s="82"/>
    </row>
    <row r="30" spans="1:3" ht="132" customHeight="1" x14ac:dyDescent="0.35">
      <c r="A30" s="18" t="s">
        <v>123</v>
      </c>
      <c r="B30" s="89" t="s">
        <v>124</v>
      </c>
      <c r="C30" s="90"/>
    </row>
    <row r="32" spans="1:3" x14ac:dyDescent="0.35">
      <c r="A32" s="24"/>
      <c r="B32" s="24"/>
      <c r="C32" s="24"/>
    </row>
    <row r="33" spans="1:3" ht="26" x14ac:dyDescent="0.35">
      <c r="A33" s="91" t="s">
        <v>125</v>
      </c>
      <c r="B33" s="91"/>
      <c r="C33" s="91"/>
    </row>
    <row r="34" spans="1:3" x14ac:dyDescent="0.35">
      <c r="A34" s="92" t="s">
        <v>126</v>
      </c>
      <c r="B34" s="92"/>
      <c r="C34" s="92"/>
    </row>
    <row r="35" spans="1:3" x14ac:dyDescent="0.35">
      <c r="A35" s="30" t="s">
        <v>127</v>
      </c>
      <c r="B35" s="30" t="s">
        <v>128</v>
      </c>
      <c r="C35" s="31" t="s">
        <v>129</v>
      </c>
    </row>
    <row r="36" spans="1:3" ht="25" x14ac:dyDescent="0.35">
      <c r="A36" s="32" t="s">
        <v>130</v>
      </c>
      <c r="B36" s="33" t="s">
        <v>61</v>
      </c>
      <c r="C36" s="32" t="s">
        <v>131</v>
      </c>
    </row>
    <row r="37" spans="1:3" ht="50" x14ac:dyDescent="0.35">
      <c r="A37" s="32" t="s">
        <v>132</v>
      </c>
      <c r="B37" s="33" t="s">
        <v>61</v>
      </c>
      <c r="C37" s="32" t="s">
        <v>133</v>
      </c>
    </row>
    <row r="38" spans="1:3" ht="37.5" x14ac:dyDescent="0.35">
      <c r="A38" s="32" t="s">
        <v>134</v>
      </c>
      <c r="B38" s="33" t="s">
        <v>61</v>
      </c>
      <c r="C38" s="32" t="s">
        <v>135</v>
      </c>
    </row>
    <row r="39" spans="1:3" ht="25" x14ac:dyDescent="0.35">
      <c r="A39" s="32" t="s">
        <v>136</v>
      </c>
      <c r="B39" s="33" t="s">
        <v>61</v>
      </c>
      <c r="C39" s="32" t="s">
        <v>137</v>
      </c>
    </row>
    <row r="40" spans="1:3" x14ac:dyDescent="0.35">
      <c r="A40" s="32" t="s">
        <v>138</v>
      </c>
      <c r="B40" s="33" t="s">
        <v>61</v>
      </c>
      <c r="C40" s="34"/>
    </row>
    <row r="41" spans="1:3" ht="25" x14ac:dyDescent="0.35">
      <c r="A41" s="32" t="s">
        <v>139</v>
      </c>
      <c r="B41" s="33" t="s">
        <v>61</v>
      </c>
      <c r="C41" s="32" t="s">
        <v>140</v>
      </c>
    </row>
    <row r="42" spans="1:3" ht="25" x14ac:dyDescent="0.35">
      <c r="A42" s="32" t="s">
        <v>141</v>
      </c>
      <c r="B42" s="33" t="s">
        <v>61</v>
      </c>
      <c r="C42" s="32" t="s">
        <v>142</v>
      </c>
    </row>
    <row r="43" spans="1:3" x14ac:dyDescent="0.35">
      <c r="A43" s="32" t="s">
        <v>143</v>
      </c>
      <c r="B43" s="33" t="s">
        <v>61</v>
      </c>
      <c r="C43" s="34" t="s">
        <v>144</v>
      </c>
    </row>
    <row r="44" spans="1:3" ht="25" x14ac:dyDescent="0.35">
      <c r="A44" s="32" t="s">
        <v>145</v>
      </c>
      <c r="B44" s="33" t="s">
        <v>61</v>
      </c>
      <c r="C44" s="34" t="s">
        <v>146</v>
      </c>
    </row>
    <row r="45" spans="1:3" ht="25" x14ac:dyDescent="0.35">
      <c r="A45" s="32" t="s">
        <v>147</v>
      </c>
      <c r="B45" s="33" t="s">
        <v>61</v>
      </c>
      <c r="C45" s="34" t="s">
        <v>148</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tabSelected="1" topLeftCell="A8" zoomScale="80" zoomScaleNormal="80" workbookViewId="0">
      <selection activeCell="A17" sqref="A17"/>
    </sheetView>
  </sheetViews>
  <sheetFormatPr baseColWidth="10" defaultColWidth="0" defaultRowHeight="14.5" x14ac:dyDescent="0.35"/>
  <cols>
    <col min="1" max="1" width="58.6328125" customWidth="1"/>
    <col min="2" max="2" width="46.453125" customWidth="1"/>
    <col min="3" max="3" width="52.6328125" customWidth="1"/>
    <col min="4" max="16384" width="10.81640625" hidden="1"/>
  </cols>
  <sheetData>
    <row r="1" spans="1:3" ht="26" x14ac:dyDescent="0.35">
      <c r="A1" s="76" t="s">
        <v>149</v>
      </c>
      <c r="B1" s="76"/>
      <c r="C1" s="76"/>
    </row>
    <row r="2" spans="1:3" ht="17.149999999999999" customHeight="1" x14ac:dyDescent="0.35">
      <c r="A2" s="28" t="s">
        <v>39</v>
      </c>
      <c r="B2" s="77" t="s">
        <v>40</v>
      </c>
      <c r="C2" s="51"/>
    </row>
    <row r="3" spans="1:3" ht="16" customHeight="1" x14ac:dyDescent="0.35">
      <c r="A3" s="5" t="s">
        <v>1</v>
      </c>
      <c r="B3" s="44" t="str">
        <f>'GENERALES NOTA 322'!B2:C2</f>
        <v>2025023340-004-000</v>
      </c>
      <c r="C3" s="44"/>
    </row>
    <row r="4" spans="1:3" x14ac:dyDescent="0.35">
      <c r="A4" s="5" t="s">
        <v>3</v>
      </c>
      <c r="B4" s="44" t="str">
        <f>'GENERALES NOTA 322'!B3:C3</f>
        <v>Superintendencia Financiera de Colombia</v>
      </c>
      <c r="C4" s="44"/>
    </row>
    <row r="5" spans="1:3" ht="29.15" customHeight="1" x14ac:dyDescent="0.35">
      <c r="A5" s="42" t="s">
        <v>5</v>
      </c>
      <c r="B5" s="110" t="str">
        <f>'GENERALES NOTA 322'!B4:C4</f>
        <v xml:space="preserve"> Allianz Seguros de Vida S.A</v>
      </c>
      <c r="C5" s="110"/>
    </row>
    <row r="6" spans="1:3" x14ac:dyDescent="0.35">
      <c r="A6" s="5" t="s">
        <v>150</v>
      </c>
      <c r="B6" s="44" t="str">
        <f>'GENERALES NOTA 322'!B5:C5</f>
        <v>Edilsa Sánchez Moreno</v>
      </c>
      <c r="C6" s="44"/>
    </row>
    <row r="7" spans="1:3" ht="43.5" customHeight="1" x14ac:dyDescent="0.35">
      <c r="A7" s="42" t="s">
        <v>9</v>
      </c>
      <c r="B7" s="110" t="str">
        <f>'GENERALES NOTA 322'!B6:C6</f>
        <v>DEMANDA DIRECTA</v>
      </c>
      <c r="C7" s="110"/>
    </row>
    <row r="8" spans="1:3" x14ac:dyDescent="0.35">
      <c r="A8" s="5" t="s">
        <v>151</v>
      </c>
      <c r="B8" s="44" t="s">
        <v>198</v>
      </c>
      <c r="C8" s="44"/>
    </row>
    <row r="9" spans="1:3" x14ac:dyDescent="0.35">
      <c r="A9" s="12" t="s">
        <v>115</v>
      </c>
      <c r="B9" s="111">
        <v>13185638</v>
      </c>
      <c r="C9" s="111"/>
    </row>
    <row r="10" spans="1:3" x14ac:dyDescent="0.35">
      <c r="A10" s="12" t="s">
        <v>152</v>
      </c>
      <c r="B10" s="112">
        <f>B9*70%</f>
        <v>9229946.5999999996</v>
      </c>
      <c r="C10" s="44"/>
    </row>
    <row r="11" spans="1:3" ht="28.5" customHeight="1" x14ac:dyDescent="0.35">
      <c r="A11" s="114" t="s">
        <v>153</v>
      </c>
      <c r="B11" s="113" t="s">
        <v>206</v>
      </c>
      <c r="C11" s="65"/>
    </row>
    <row r="12" spans="1:3" ht="29" x14ac:dyDescent="0.35">
      <c r="A12" s="5" t="s">
        <v>154</v>
      </c>
      <c r="B12" s="110" t="s">
        <v>207</v>
      </c>
      <c r="C12" s="110"/>
    </row>
    <row r="13" spans="1:3" ht="29" x14ac:dyDescent="0.35">
      <c r="A13" s="5" t="s">
        <v>155</v>
      </c>
      <c r="B13" s="110" t="s">
        <v>207</v>
      </c>
      <c r="C13" s="110"/>
    </row>
    <row r="14" spans="1:3" x14ac:dyDescent="0.35">
      <c r="A14" s="5" t="s">
        <v>156</v>
      </c>
      <c r="B14" s="27" t="s">
        <v>207</v>
      </c>
      <c r="C14" s="27" t="s">
        <v>208</v>
      </c>
    </row>
    <row r="15" spans="1:3" x14ac:dyDescent="0.35">
      <c r="A15" s="12" t="s">
        <v>157</v>
      </c>
      <c r="B15" s="44" t="s">
        <v>61</v>
      </c>
      <c r="C15" s="44"/>
    </row>
    <row r="16" spans="1:3" ht="45" customHeight="1" x14ac:dyDescent="0.35">
      <c r="A16" s="114" t="s">
        <v>158</v>
      </c>
      <c r="B16" s="113" t="s">
        <v>209</v>
      </c>
      <c r="C16" s="113"/>
    </row>
    <row r="17" ht="36.65" customHeight="1" x14ac:dyDescent="0.35"/>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topLeftCell="A25" zoomScale="115" zoomScaleNormal="115" workbookViewId="0">
      <selection activeCell="B11" sqref="B11:C11"/>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18.5" x14ac:dyDescent="0.35">
      <c r="A1" s="102" t="s">
        <v>159</v>
      </c>
      <c r="B1" s="102"/>
      <c r="C1" s="102"/>
    </row>
    <row r="2" spans="1:3" x14ac:dyDescent="0.35">
      <c r="A2" s="28" t="s">
        <v>39</v>
      </c>
      <c r="B2" s="100" t="str">
        <f>'[2]AUTOS NOTA 321'!B2:C2</f>
        <v xml:space="preserve">SINIESTRO   LEGIS </v>
      </c>
      <c r="C2" s="101"/>
    </row>
    <row r="3" spans="1:3" ht="23.5" customHeight="1" x14ac:dyDescent="0.35">
      <c r="A3" s="5" t="s">
        <v>100</v>
      </c>
      <c r="B3" s="44" t="str">
        <f>'GENERALES NOTA 322'!B2:C2</f>
        <v>2025023340-004-000</v>
      </c>
      <c r="C3" s="44"/>
    </row>
    <row r="4" spans="1:3" x14ac:dyDescent="0.35">
      <c r="A4" s="5" t="s">
        <v>101</v>
      </c>
      <c r="B4" s="44" t="str">
        <f>'GENERALES NOTA 322'!B3:C3</f>
        <v>Superintendencia Financiera de Colombia</v>
      </c>
      <c r="C4" s="44"/>
    </row>
    <row r="5" spans="1:3" x14ac:dyDescent="0.35">
      <c r="A5" s="5" t="s">
        <v>102</v>
      </c>
      <c r="B5" s="44" t="str">
        <f>'GENERALES NOTA 322'!B4:C4</f>
        <v xml:space="preserve"> Allianz Seguros de Vida S.A</v>
      </c>
      <c r="C5" s="44"/>
    </row>
    <row r="6" spans="1:3" x14ac:dyDescent="0.35">
      <c r="A6" s="5" t="s">
        <v>103</v>
      </c>
      <c r="B6" s="44" t="str">
        <f>'GENERALES NOTA 322'!B5:C5</f>
        <v>Edilsa Sánchez Moreno</v>
      </c>
      <c r="C6" s="44"/>
    </row>
    <row r="7" spans="1:3" x14ac:dyDescent="0.35">
      <c r="A7" s="5" t="s">
        <v>104</v>
      </c>
      <c r="B7" s="44" t="str">
        <f>'GENERALES NOTA 322'!B6:C6</f>
        <v>DEMANDA DIRECTA</v>
      </c>
      <c r="C7" s="44"/>
    </row>
    <row r="8" spans="1:3" x14ac:dyDescent="0.35">
      <c r="A8" s="5" t="s">
        <v>151</v>
      </c>
      <c r="B8" s="44" t="str">
        <f>'GENERALES NOTA 325'!B8:C8</f>
        <v>PROBABLE AVIACION,SALUD,VIDA</v>
      </c>
      <c r="C8" s="44"/>
    </row>
    <row r="9" spans="1:3" x14ac:dyDescent="0.35">
      <c r="A9" s="12" t="s">
        <v>115</v>
      </c>
      <c r="B9" s="103">
        <f>'GENERALES  NOTA 324 -478'!B17:C17</f>
        <v>13185638</v>
      </c>
      <c r="C9" s="103"/>
    </row>
    <row r="10" spans="1:3" x14ac:dyDescent="0.35">
      <c r="A10" s="5" t="s">
        <v>160</v>
      </c>
      <c r="B10" s="104">
        <v>25000000</v>
      </c>
      <c r="C10" s="104"/>
    </row>
    <row r="11" spans="1:3" ht="41.15" customHeight="1" x14ac:dyDescent="0.35">
      <c r="A11" s="5" t="s">
        <v>161</v>
      </c>
      <c r="B11" s="44"/>
      <c r="C11" s="44"/>
    </row>
    <row r="12" spans="1:3" ht="41.15" hidden="1" customHeight="1" x14ac:dyDescent="0.35">
      <c r="A12" s="5" t="s">
        <v>162</v>
      </c>
      <c r="B12" s="44"/>
      <c r="C12" s="44"/>
    </row>
    <row r="13" spans="1:3" ht="18.75" customHeight="1" x14ac:dyDescent="0.35">
      <c r="A13" s="5" t="s">
        <v>163</v>
      </c>
      <c r="B13" s="105"/>
      <c r="C13" s="105"/>
    </row>
    <row r="14" spans="1:3" x14ac:dyDescent="0.35">
      <c r="A14" s="5" t="s">
        <v>164</v>
      </c>
      <c r="B14" s="44"/>
      <c r="C14" s="44"/>
    </row>
    <row r="20" spans="4:8" x14ac:dyDescent="0.35">
      <c r="D20" t="str">
        <f t="shared" ref="D20:H20" si="0">UPPER(D18)</f>
        <v/>
      </c>
      <c r="E20" t="str">
        <f t="shared" si="0"/>
        <v/>
      </c>
      <c r="F20" t="str">
        <f t="shared" si="0"/>
        <v/>
      </c>
      <c r="G20" t="str">
        <f t="shared" si="0"/>
        <v/>
      </c>
      <c r="H20" t="str">
        <f t="shared" si="0"/>
        <v/>
      </c>
    </row>
    <row r="21" spans="4:8" x14ac:dyDescent="0.35">
      <c r="D21" t="str">
        <f t="shared" ref="D21:H21" si="1">UPPER(D19)</f>
        <v/>
      </c>
      <c r="E21" t="str">
        <f t="shared" si="1"/>
        <v/>
      </c>
      <c r="F21" t="str">
        <f t="shared" si="1"/>
        <v/>
      </c>
      <c r="G21" t="str">
        <f t="shared" si="1"/>
        <v/>
      </c>
      <c r="H21" t="str">
        <f t="shared" si="1"/>
        <v/>
      </c>
    </row>
    <row r="22" spans="4:8" x14ac:dyDescent="0.35">
      <c r="D22" t="str">
        <f t="shared" ref="D22:H22" si="2">UPPER(D20)</f>
        <v/>
      </c>
      <c r="E22" t="str">
        <f t="shared" si="2"/>
        <v/>
      </c>
      <c r="F22" t="str">
        <f t="shared" si="2"/>
        <v/>
      </c>
      <c r="G22" t="str">
        <f t="shared" si="2"/>
        <v/>
      </c>
      <c r="H22" t="str">
        <f t="shared" si="2"/>
        <v/>
      </c>
    </row>
    <row r="23" spans="4:8" x14ac:dyDescent="0.35">
      <c r="D23" t="str">
        <f>UPPER(D21)</f>
        <v/>
      </c>
      <c r="E23" t="str">
        <f t="shared" ref="E23:H23" si="3">UPPER(E21)</f>
        <v/>
      </c>
      <c r="F23" t="str">
        <f t="shared" si="3"/>
        <v/>
      </c>
      <c r="G23" t="str">
        <f t="shared" si="3"/>
        <v/>
      </c>
      <c r="H23" t="str">
        <f t="shared" si="3"/>
        <v/>
      </c>
    </row>
    <row r="24" spans="4:8" x14ac:dyDescent="0.35">
      <c r="D24" t="str">
        <f t="shared" ref="D24:H24" si="4">UPPER(D22)</f>
        <v/>
      </c>
      <c r="E24" t="str">
        <f t="shared" si="4"/>
        <v/>
      </c>
      <c r="F24" t="str">
        <f t="shared" si="4"/>
        <v/>
      </c>
      <c r="G24" t="str">
        <f t="shared" si="4"/>
        <v/>
      </c>
      <c r="H24" t="str">
        <f t="shared" si="4"/>
        <v/>
      </c>
    </row>
    <row r="25" spans="4:8" x14ac:dyDescent="0.35">
      <c r="D25" t="str">
        <f t="shared" ref="D25:H25" si="5">UPPER(D23)</f>
        <v/>
      </c>
      <c r="E25" t="str">
        <f t="shared" si="5"/>
        <v/>
      </c>
      <c r="F25" t="str">
        <f t="shared" si="5"/>
        <v/>
      </c>
      <c r="G25" t="str">
        <f t="shared" si="5"/>
        <v/>
      </c>
      <c r="H25" t="str">
        <f t="shared" si="5"/>
        <v/>
      </c>
    </row>
  </sheetData>
  <mergeCells count="14">
    <mergeCell ref="B14:C14"/>
    <mergeCell ref="B7:C7"/>
    <mergeCell ref="B8:C8"/>
    <mergeCell ref="B9:C9"/>
    <mergeCell ref="B10:C10"/>
    <mergeCell ref="B11:C11"/>
    <mergeCell ref="B13:C13"/>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topLeftCell="A10" zoomScaleNormal="100" workbookViewId="0">
      <selection activeCell="B14" sqref="B14:C14"/>
    </sheetView>
  </sheetViews>
  <sheetFormatPr baseColWidth="10" defaultColWidth="0" defaultRowHeight="14.5" x14ac:dyDescent="0.35"/>
  <cols>
    <col min="1" max="1" width="72.81640625" customWidth="1"/>
    <col min="2" max="2" width="39.81640625" customWidth="1"/>
    <col min="3" max="3" width="96.26953125" customWidth="1"/>
    <col min="4" max="16384" width="11.453125" hidden="1"/>
  </cols>
  <sheetData>
    <row r="1" spans="1:3" ht="18.5" x14ac:dyDescent="0.35">
      <c r="A1" s="102" t="s">
        <v>165</v>
      </c>
      <c r="B1" s="102"/>
      <c r="C1" s="102"/>
    </row>
    <row r="2" spans="1:3" ht="14.15" customHeight="1" x14ac:dyDescent="0.35">
      <c r="A2" s="10" t="s">
        <v>39</v>
      </c>
      <c r="B2" s="100" t="str">
        <f>'[2]AUTOS NOTA 321'!B2:C2</f>
        <v xml:space="preserve">SINIESTRO   LEGIS </v>
      </c>
      <c r="C2" s="101"/>
    </row>
    <row r="3" spans="1:3" x14ac:dyDescent="0.35">
      <c r="A3" s="5" t="s">
        <v>100</v>
      </c>
      <c r="B3" s="44" t="str">
        <f>'GENERALES NOTA 322'!B2:C2</f>
        <v>2025023340-004-000</v>
      </c>
      <c r="C3" s="44"/>
    </row>
    <row r="4" spans="1:3" x14ac:dyDescent="0.35">
      <c r="A4" s="5" t="s">
        <v>101</v>
      </c>
      <c r="B4" s="44" t="str">
        <f>'GENERALES NOTA 322'!B3:C3</f>
        <v>Superintendencia Financiera de Colombia</v>
      </c>
      <c r="C4" s="44"/>
    </row>
    <row r="5" spans="1:3" x14ac:dyDescent="0.35">
      <c r="A5" s="5" t="s">
        <v>102</v>
      </c>
      <c r="B5" s="44" t="str">
        <f>'GENERALES NOTA 322'!B4:C4</f>
        <v xml:space="preserve"> Allianz Seguros de Vida S.A</v>
      </c>
      <c r="C5" s="44"/>
    </row>
    <row r="6" spans="1:3" x14ac:dyDescent="0.35">
      <c r="A6" s="5" t="s">
        <v>103</v>
      </c>
      <c r="B6" s="44" t="str">
        <f>'GENERALES NOTA 322'!B5:C5</f>
        <v>Edilsa Sánchez Moreno</v>
      </c>
      <c r="C6" s="44"/>
    </row>
    <row r="7" spans="1:3" x14ac:dyDescent="0.35">
      <c r="A7" s="5" t="s">
        <v>104</v>
      </c>
      <c r="B7" s="44" t="str">
        <f>'GENERALES NOTA 322'!B6:C6</f>
        <v>DEMANDA DIRECTA</v>
      </c>
      <c r="C7" s="44"/>
    </row>
    <row r="8" spans="1:3" x14ac:dyDescent="0.35">
      <c r="A8" s="5" t="s">
        <v>166</v>
      </c>
      <c r="B8" s="44" t="str">
        <f>'GENERALES NOTA 325'!B8:C8</f>
        <v>PROBABLE AVIACION,SALUD,VIDA</v>
      </c>
      <c r="C8" s="44"/>
    </row>
    <row r="9" spans="1:3" ht="24" customHeight="1" x14ac:dyDescent="0.35">
      <c r="A9" s="5" t="s">
        <v>167</v>
      </c>
      <c r="B9" s="44"/>
      <c r="C9" s="44"/>
    </row>
    <row r="10" spans="1:3" ht="88.5" customHeight="1" x14ac:dyDescent="0.35">
      <c r="A10" s="5" t="s">
        <v>168</v>
      </c>
      <c r="B10" s="44"/>
      <c r="C10" s="44"/>
    </row>
    <row r="11" spans="1:3" ht="43.5" customHeight="1" x14ac:dyDescent="0.35">
      <c r="A11" s="108"/>
      <c r="B11" s="108"/>
      <c r="C11" s="108"/>
    </row>
    <row r="12" spans="1:3" hidden="1" x14ac:dyDescent="0.35">
      <c r="A12" s="109"/>
      <c r="B12" s="109"/>
      <c r="C12" s="109"/>
    </row>
    <row r="13" spans="1:3" ht="18.5" x14ac:dyDescent="0.35">
      <c r="A13" s="102" t="s">
        <v>169</v>
      </c>
      <c r="B13" s="102"/>
      <c r="C13" s="102"/>
    </row>
    <row r="14" spans="1:3" x14ac:dyDescent="0.35">
      <c r="A14" s="20" t="s">
        <v>110</v>
      </c>
      <c r="B14" s="97" t="s">
        <v>170</v>
      </c>
      <c r="C14" s="98"/>
    </row>
    <row r="15" spans="1:3" ht="29" x14ac:dyDescent="0.35">
      <c r="A15" s="18" t="s">
        <v>112</v>
      </c>
      <c r="B15" s="95"/>
      <c r="C15" s="96"/>
    </row>
    <row r="16" spans="1:3" ht="29" x14ac:dyDescent="0.35">
      <c r="A16" s="11" t="s">
        <v>114</v>
      </c>
      <c r="B16" s="80">
        <f>((C18+C19+C21+C22)-C25)*C24*C26</f>
        <v>100000000</v>
      </c>
      <c r="C16" s="80"/>
    </row>
    <row r="17" spans="1:3" x14ac:dyDescent="0.35">
      <c r="A17" s="20" t="s">
        <v>115</v>
      </c>
      <c r="B17" s="87" t="s">
        <v>24</v>
      </c>
      <c r="C17" s="88"/>
    </row>
    <row r="18" spans="1:3" x14ac:dyDescent="0.35">
      <c r="A18" s="83"/>
      <c r="B18" s="19" t="s">
        <v>25</v>
      </c>
      <c r="C18" s="16">
        <v>100000000</v>
      </c>
    </row>
    <row r="19" spans="1:3" x14ac:dyDescent="0.35">
      <c r="A19" s="84"/>
      <c r="B19" s="19" t="s">
        <v>26</v>
      </c>
      <c r="C19" s="16">
        <v>0</v>
      </c>
    </row>
    <row r="20" spans="1:3" x14ac:dyDescent="0.35">
      <c r="A20" s="84"/>
      <c r="B20" s="85" t="s">
        <v>27</v>
      </c>
      <c r="C20" s="86"/>
    </row>
    <row r="21" spans="1:3" x14ac:dyDescent="0.35">
      <c r="A21" s="84"/>
      <c r="B21" s="19" t="s">
        <v>107</v>
      </c>
      <c r="C21" s="16">
        <v>0</v>
      </c>
    </row>
    <row r="22" spans="1:3" ht="29" x14ac:dyDescent="0.35">
      <c r="A22" s="84"/>
      <c r="B22" s="19" t="s">
        <v>116</v>
      </c>
      <c r="C22" s="16">
        <v>0</v>
      </c>
    </row>
    <row r="23" spans="1:3" x14ac:dyDescent="0.35">
      <c r="A23" s="84"/>
      <c r="B23" s="85" t="s">
        <v>117</v>
      </c>
      <c r="C23" s="86"/>
    </row>
    <row r="24" spans="1:3" x14ac:dyDescent="0.35">
      <c r="A24" s="22"/>
      <c r="B24" s="19" t="s">
        <v>118</v>
      </c>
      <c r="C24" s="23">
        <v>1</v>
      </c>
    </row>
    <row r="25" spans="1:3" x14ac:dyDescent="0.35">
      <c r="A25" s="24"/>
      <c r="B25" s="19" t="s">
        <v>47</v>
      </c>
      <c r="C25" s="25">
        <v>0</v>
      </c>
    </row>
    <row r="26" spans="1:3" x14ac:dyDescent="0.35">
      <c r="A26" s="24"/>
      <c r="B26" s="19" t="s">
        <v>119</v>
      </c>
      <c r="C26" s="23">
        <v>1</v>
      </c>
    </row>
    <row r="27" spans="1:3" x14ac:dyDescent="0.35">
      <c r="A27" s="15" t="s">
        <v>120</v>
      </c>
      <c r="B27" s="80">
        <f>IFERROR(B16*(VLOOKUP(B14,Hoja2!$G$1:$H$6,2,0)),16666)</f>
        <v>16666</v>
      </c>
      <c r="C27" s="80"/>
    </row>
    <row r="28" spans="1:3" ht="95.25" customHeight="1" x14ac:dyDescent="0.35">
      <c r="A28" s="29" t="s">
        <v>171</v>
      </c>
      <c r="B28" s="106"/>
      <c r="C28" s="107"/>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53125" defaultRowHeight="14.5" x14ac:dyDescent="0.35"/>
  <sheetData>
    <row r="1" spans="1:1" x14ac:dyDescent="0.35">
      <c r="A1" t="s">
        <v>172</v>
      </c>
    </row>
    <row r="2" spans="1:1" x14ac:dyDescent="0.35">
      <c r="A2" t="s">
        <v>61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453125" defaultRowHeight="14.5" x14ac:dyDescent="0.35"/>
  <cols>
    <col min="4" max="4" width="20.1796875" bestFit="1" customWidth="1"/>
    <col min="5" max="5" width="42.81640625" bestFit="1" customWidth="1"/>
    <col min="7" max="7" width="33.26953125" customWidth="1"/>
    <col min="14" max="14" width="20.7265625" customWidth="1"/>
  </cols>
  <sheetData>
    <row r="1" spans="1:14" x14ac:dyDescent="0.35">
      <c r="A1" s="8" t="s">
        <v>48</v>
      </c>
      <c r="B1" t="s">
        <v>53</v>
      </c>
      <c r="C1" s="8" t="s">
        <v>55</v>
      </c>
      <c r="D1" s="8" t="s">
        <v>62</v>
      </c>
      <c r="E1" s="3" t="s">
        <v>63</v>
      </c>
      <c r="F1" s="2" t="s">
        <v>109</v>
      </c>
      <c r="G1" s="2" t="s">
        <v>111</v>
      </c>
      <c r="H1" s="4">
        <v>0.7</v>
      </c>
      <c r="I1" t="s">
        <v>173</v>
      </c>
      <c r="J1" t="s">
        <v>174</v>
      </c>
      <c r="L1" t="s">
        <v>175</v>
      </c>
      <c r="N1" s="2" t="s">
        <v>176</v>
      </c>
    </row>
    <row r="2" spans="1:14" x14ac:dyDescent="0.35">
      <c r="A2" t="s">
        <v>49</v>
      </c>
      <c r="B2" t="s">
        <v>61</v>
      </c>
      <c r="C2" t="s">
        <v>177</v>
      </c>
      <c r="D2" s="2" t="s">
        <v>178</v>
      </c>
      <c r="E2" s="1" t="s">
        <v>64</v>
      </c>
      <c r="F2" s="2" t="s">
        <v>170</v>
      </c>
      <c r="G2" s="2" t="s">
        <v>179</v>
      </c>
      <c r="H2" s="4">
        <v>0.25</v>
      </c>
      <c r="I2" t="s">
        <v>180</v>
      </c>
      <c r="J2" t="s">
        <v>181</v>
      </c>
      <c r="L2" t="s">
        <v>10</v>
      </c>
      <c r="N2" s="2" t="s">
        <v>182</v>
      </c>
    </row>
    <row r="3" spans="1:14" x14ac:dyDescent="0.35">
      <c r="A3" t="s">
        <v>183</v>
      </c>
      <c r="C3" t="s">
        <v>184</v>
      </c>
      <c r="D3" s="2" t="s">
        <v>185</v>
      </c>
      <c r="E3" s="1" t="s">
        <v>186</v>
      </c>
      <c r="F3" s="2" t="s">
        <v>187</v>
      </c>
      <c r="G3" s="2" t="s">
        <v>188</v>
      </c>
      <c r="H3" s="4">
        <v>0.55000000000000004</v>
      </c>
      <c r="I3" t="s">
        <v>189</v>
      </c>
      <c r="J3" t="s">
        <v>190</v>
      </c>
      <c r="N3" s="2" t="s">
        <v>170</v>
      </c>
    </row>
    <row r="4" spans="1:14" x14ac:dyDescent="0.35">
      <c r="A4" t="s">
        <v>191</v>
      </c>
      <c r="C4" t="s">
        <v>56</v>
      </c>
      <c r="E4" s="1" t="s">
        <v>192</v>
      </c>
      <c r="G4" s="2" t="s">
        <v>193</v>
      </c>
      <c r="H4" s="4">
        <v>0.15</v>
      </c>
      <c r="I4" t="s">
        <v>194</v>
      </c>
      <c r="J4" t="s">
        <v>195</v>
      </c>
      <c r="N4" s="2"/>
    </row>
    <row r="5" spans="1:14" x14ac:dyDescent="0.35">
      <c r="A5" t="s">
        <v>196</v>
      </c>
      <c r="E5" s="1" t="s">
        <v>197</v>
      </c>
      <c r="G5" s="2" t="s">
        <v>198</v>
      </c>
      <c r="H5" s="4">
        <v>0.7</v>
      </c>
      <c r="I5" t="s">
        <v>199</v>
      </c>
      <c r="J5" t="s">
        <v>200</v>
      </c>
      <c r="N5" s="2"/>
    </row>
    <row r="6" spans="1:14" x14ac:dyDescent="0.35">
      <c r="E6" s="1" t="s">
        <v>201</v>
      </c>
      <c r="G6" s="2" t="s">
        <v>202</v>
      </c>
      <c r="H6" s="4">
        <v>0.3</v>
      </c>
      <c r="J6" t="s">
        <v>203</v>
      </c>
      <c r="N6" s="2"/>
    </row>
    <row r="7" spans="1:14" x14ac:dyDescent="0.35">
      <c r="E7" s="1" t="s">
        <v>204</v>
      </c>
      <c r="G7" s="2" t="s">
        <v>170</v>
      </c>
      <c r="N7" s="2" t="s">
        <v>170</v>
      </c>
    </row>
    <row r="8" spans="1:14" x14ac:dyDescent="0.35">
      <c r="E8" s="1" t="s">
        <v>205</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Maria Alejandra Revelo Castiblanco</cp:lastModifiedBy>
  <cp:revision/>
  <dcterms:created xsi:type="dcterms:W3CDTF">2020-12-07T14:41:17Z</dcterms:created>
  <dcterms:modified xsi:type="dcterms:W3CDTF">2025-03-25T01:45:10Z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MSIP_Label_defa4170-0d19-0005-0004-bc88714345d2_Enabled">
    <vt:lpwstr>true</vt:lpwstr>
  </property>
  <property fmtid="{D5CDD505-2E9C-101B-9397-08002B2CF9AE}" pid="31" name="MSIP_Label_defa4170-0d19-0005-0004-bc88714345d2_SetDate">
    <vt:lpwstr>2025-03-18T03:47:45Z</vt:lpwstr>
  </property>
  <property fmtid="{D5CDD505-2E9C-101B-9397-08002B2CF9AE}" pid="32" name="MSIP_Label_defa4170-0d19-0005-0004-bc88714345d2_Method">
    <vt:lpwstr>Standard</vt:lpwstr>
  </property>
  <property fmtid="{D5CDD505-2E9C-101B-9397-08002B2CF9AE}" pid="33" name="MSIP_Label_defa4170-0d19-0005-0004-bc88714345d2_Name">
    <vt:lpwstr>defa4170-0d19-0005-0004-bc88714345d2</vt:lpwstr>
  </property>
  <property fmtid="{D5CDD505-2E9C-101B-9397-08002B2CF9AE}" pid="34" name="MSIP_Label_defa4170-0d19-0005-0004-bc88714345d2_SiteId">
    <vt:lpwstr>3bfb38a9-80c7-46ae-96ba-0ba74714d0ce</vt:lpwstr>
  </property>
  <property fmtid="{D5CDD505-2E9C-101B-9397-08002B2CF9AE}" pid="35" name="MSIP_Label_defa4170-0d19-0005-0004-bc88714345d2_ActionId">
    <vt:lpwstr>25e9bcc5-d306-4ed9-be29-e5d6f6b7f110</vt:lpwstr>
  </property>
  <property fmtid="{D5CDD505-2E9C-101B-9397-08002B2CF9AE}" pid="36" name="MSIP_Label_defa4170-0d19-0005-0004-bc88714345d2_ContentBits">
    <vt:lpwstr>0</vt:lpwstr>
  </property>
  <property fmtid="{D5CDD505-2E9C-101B-9397-08002B2CF9AE}" pid="37" name="MSIP_Label_defa4170-0d19-0005-0004-bc88714345d2_Tag">
    <vt:lpwstr>10, 3, 0, 1</vt:lpwstr>
  </property>
</Properties>
</file>