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mc:AlternateContent xmlns:mc="http://schemas.openxmlformats.org/markup-compatibility/2006">
    <mc:Choice Requires="x15">
      <x15ac:absPath xmlns:x15ac="http://schemas.microsoft.com/office/spreadsheetml/2010/11/ac" url="C:\Users\Personal\Documents\1. GHA ABOGADOS\1 ALLIANZ\HADA VICTORIA RODRIGUEZ LOZANO\"/>
    </mc:Choice>
  </mc:AlternateContent>
  <xr:revisionPtr revIDLastSave="0" documentId="13_ncr:1_{57E2010E-DEAC-49A3-8B17-906477AF6E18}" xr6:coauthVersionLast="46" xr6:coauthVersionMax="47" xr10:uidLastSave="{00000000-0000-0000-0000-000000000000}"/>
  <bookViews>
    <workbookView xWindow="-120" yWindow="-120" windowWidth="20730" windowHeight="1116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1" l="1"/>
  <c r="B7" i="12"/>
  <c r="B7" i="11"/>
  <c r="B6" i="12"/>
  <c r="B5" i="12"/>
  <c r="B4" i="12"/>
  <c r="B3" i="12"/>
  <c r="B3" i="9"/>
  <c r="B2" i="12"/>
  <c r="B2" i="8"/>
  <c r="B6" i="11"/>
  <c r="B5" i="11"/>
  <c r="B4" i="11"/>
  <c r="B4" i="7"/>
  <c r="B5" i="7"/>
  <c r="B3" i="11"/>
  <c r="B2" i="11"/>
  <c r="B20" i="8"/>
  <c r="B40" i="8" s="1"/>
  <c r="B15" i="12"/>
  <c r="B34" i="12" s="1"/>
  <c r="H20" i="1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10" i="9" l="1"/>
  <c r="B9" i="11"/>
  <c r="B8" i="12"/>
  <c r="B2" i="9"/>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<sst xmlns="http://schemas.openxmlformats.org/spreadsheetml/2006/main" count="322" uniqueCount="217">
  <si>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</si>
  <si>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</si>
  <si>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</si>
  <si>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</si>
  <si>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</si>
  <si>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</si>
  <si>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</si>
  <si>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</si>
  <si>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</si>
  <si>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</si>
  <si>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</si>
  <si>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</si>
  <si>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</si>
  <si>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</si>
  <si>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</si>
  <si>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</si>
  <si>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</si>
  <si>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</si>
  <si>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</si>
  <si>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</si>
  <si>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</si>
  <si>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</si>
  <si>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</si>
  <si>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</si>
  <si>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</si>
  <si>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</si>
  <si>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</si>
  <si>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</si>
  <si>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</si>
  <si>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</si>
  <si>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</si>
  <si>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</si>
  <si>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</si>
  <si>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</si>
  <si>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</si>
  <si>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</si>
  <si>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</si>
  <si>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</si>
  <si>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</si>
  <si>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</si>
  <si>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</si>
  <si>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</si>
  <si>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</si>
  <si>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</si>
  <si>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</si>
  <si>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</si>
  <si>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</si>
  <si>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</si>
  <si>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</si>
  <si>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</si>
  <si>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</si>
  <si>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</si>
  <si>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</si>
  <si>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</si>
  <si>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</si>
  <si>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</si>
  <si>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</si>
  <si>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</si>
  <si>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</si>
  <si>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</si>
  <si>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</si>
  <si>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</si>
  <si>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</si>
  <si>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</si>
  <si>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</si>
  <si>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</si>
  <si>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</si>
  <si>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</si>
  <si>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</si>
  <si>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</si>
  <si>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</si>
  <si>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</si>
  <si>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</si>
  <si>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</si>
  <si>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</si>
  <si>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</si>
  <si>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</si>
  <si>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</si>
  <si>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</si>
  <si>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</si>
  <si>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</si>
  <si>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</si>
  <si>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</si>
  <si>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</si>
  <si>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</si>
  <si>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</si>
  <si>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</si>
  <si>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</si>
  <si>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</si>
  <si>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</si>
  <si>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</si>
  <si>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</si>
  <si>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</si>
  <si>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</si>
  <si>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</si>
  <si>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</si>
  <si>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</si>
  <si>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</si>
  <si>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</si>
  <si>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</si>
  <si>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</si>
  <si>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</si>
  <si>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</si>
  <si>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</si>
  <si>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</si>
  <si>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</si>
  <si>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</si>
  <si>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</si>
  <si>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</si>
  <si>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</si>
  <si>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</si>
  <si>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</si>
  <si>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</si>
  <si>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</si>
  <si>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</si>
  <si>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</si>
  <si>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</si>
  <si>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</si>
  <si>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</si>
  <si>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</si>
  <si>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</si>
  <si>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</si>
  <si>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</si>
  <si>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</si>
  <si>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</si>
  <si>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</si>
  <si>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</si>
  <si>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</si>
  <si>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</si>
  <si>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</si>
  <si>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</si>
  <si>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</si>
  <si>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</si>
  <si>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</si>
  <si>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</si>
  <si>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</si>
  <si>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</si>
  <si>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</si>
  <si>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</si>
  <si>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</si>
  <si>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</si>
  <si>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</si>
  <si>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</si>
  <si>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</si>
  <si>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</si>
  <si>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</si>
  <si>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</si>
  <si>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</si>
  <si>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</si>
  <si>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</si>
  <si>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</si>
  <si>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</si>
  <si>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</si>
  <si>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</si>
  <si>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</si>
  <si>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</si>
  <si>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</si>
  <si>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</si>
  <si>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</si>
  <si>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</si>
  <si>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</si>
  <si>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</si>
  <si>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</si>
  <si>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</si>
  <si>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</si>
  <si>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</si>
  <si>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</si>
  <si>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</si>
  <si>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</si>
  <si>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</si>
  <si>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</si>
  <si>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</si>
  <si>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</si>
  <si>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</si>
  <si>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</si>
  <si>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</si>
  <si>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</si>
  <si>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</si>
  <si>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</si>
  <si>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</si>
  <si>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</si>
  <si>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</si>
  <si>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</si>
  <si>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</si>
  <si>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</si>
  <si>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</si>
  <si>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</si>
  <si>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</si>
  <si>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</si>
  <si>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</si>
  <si>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</si>
  <si>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</si>
  <si>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</si>
  <si>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</si>
  <si>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</si>
  <si>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 xml:space="preserve">11001400308320240199800 </t>
  </si>
  <si>
    <t>JUZGADO 83 DE PEQUEÑAS CAUSAS Y COMPETENCIA MULTIPLE DE BOGOTÁ</t>
  </si>
  <si>
    <t>ALLIANZ SEGUROS S.A.</t>
  </si>
  <si>
    <t>HADA VICTORIA RODRIGUEZ</t>
  </si>
  <si>
    <t>BOGOTÁ</t>
  </si>
  <si>
    <t>SE DESCONOCE</t>
  </si>
  <si>
    <t>pitorcvr@hotmail.com</t>
  </si>
  <si>
    <t>N/A</t>
  </si>
  <si>
    <t>31 DE MAYO DE 2022</t>
  </si>
  <si>
    <t>26 DE SEPTIEMBRE DE 2023</t>
  </si>
  <si>
    <t>17 DE OCTUBRE DE 2023</t>
  </si>
  <si>
    <t>DBT-353</t>
  </si>
  <si>
    <t>022609318 / 0</t>
  </si>
  <si>
    <t>9 DE JULIO DE 2025</t>
  </si>
  <si>
    <t>La demandante manifestó que es propietaria del vehículo Chevrolet Aveo Emotion de placas DBT-353, asegurado mediante la póliza No. 022609318 con Allianz Seguros S.A. Alegó que el 31 de mayo de 2022 sufrió un accidente en donde el vehículo resultó con daños materiales. Afirmó que, por instrucción de la aseguradora, el vehículo fue trasladado al taller Automotor.co en la ciudad de Bogotá.
Expuso que, ante la falta de información sobre el avance de la reparación y vencido el plazo del vehículo de reemplazo, presentó derecho de petición el 25 de julio de 2022 solicitando el reembolso de los gastos de transporte, la entrega inmediata del vehículo, la asignación de un nuevo carro de reemplazo y un informe técnico. Indicó que Allianz respondió el 9 de agosto reconociendo $400.000 por movilidad y justificó la demora por la falta de repuestos originales en el país.
La demandante afirmó que, aunque la aseguradora estimó como fecha de entrega el 20 de agosto de 2022, comprobó el 18 de agosto que el taller no estaba reemplazando las piezas sino reparándolas, contrario a lo autorizado. Por ello, presentó nuevo derecho de petición y ofreció gestionar la adquisición de los repuestos por su cuenta. Señaló que solo hasta el 14 de septiembre de 2022 recibió autorización para ello, pero los repuestos ya no estaban disponibles.
Alegó que Allianz ofreció una indemnización parcial por la mora, sin cubrir la totalidad de los perjuicios ni asignar nuevo vehículo de reemplazo, y que el automóvil fue entregado finalmente el 2 de noviembre de 2022, seis meses después del hecho. Añadió que promovió proceso ejecutivo por el incumplimiento de la aseguradora, pero el mandamiento de pago fue rechazado por no haberse acreditado reclamación previa. Finalmente, manifestó que el 26 de septiembre de 2023 solicitó conciliación extrajudicial, audiencia que tuvo lugar el 17 de octubre sin que se lograra acuerdo.</t>
  </si>
  <si>
    <t>13 DE MARZO DE 2025</t>
  </si>
  <si>
    <t>24 DE FEBRERO DE 2025 y 24 DE JUNIO DE 2025 (CONDUCTA CONCLUYENTE)</t>
  </si>
  <si>
    <t>Desde las 00:00 horas del 01/01/2022 hasta las 24:00 horas del 31/12/2022</t>
  </si>
  <si>
    <t>SINIESTRO   114515078  APL 214790</t>
  </si>
  <si>
    <t xml:space="preserve">1.	FALTA DE COBERTURA MATERIAL DE LA PÓLIZA INDIVIDUAL LIVIANOS Y PARTICULARES No. 022609318 /0 RESPECTO A LOS GASTOS DE MOVILIZACIÓN PRETENDIDOS Y LOS PERJUICIOS INMATERIALES.
2.	NO SE ACREDITAN LOS ELEMENTOS ESTRUCTURALES DE LA RESPONSABILIDAD CIVIL CONTRACTUAL QUE SE PRETENDE ENDILGAR A LA DEMANDADA
3.	EXCEPCIÓN DE MÉRITO: COSA JUZGADA – EN TODO CASO, LA DEMANDANTE ACEPTÓ UNA INDEMNIZACIÓN INTEGRAL POR GASTOS DE TRANSPORTE QUE YA FUE SUFRAGADA.
4.	INEXISTENCIA DE RESPONSABILIDAD DE ALLIANZ SEGUROS S.A. POR TRATARSE DE UN HECHO DE UN TERCERO. 
5.	INEXISTENCIA DEL DAÑO EMERGENTE SOLICITADO
6.	INEXISTENCIA DEL DAÑO MORAL E IMPROCEDENCIA DE SU RECONOCIMIENTO EN EL CASO CONCRETO
7.	IMPROCEDENCIA DEL RECONOCIMIENTO DEL DAÑO A LA SALUD.
8.	RIESGOS EXPRESAMENTE EXCLUIDOS DE COBERTURA EN LA PÓLIZA DE SEGURO AUTOMÓVILES INDIVIDUAL LIVIANOS PARTICULARES.
9.	CARÁCTER MERAMENTE INDEMNIZATORIO DE LOS CONTRATOS DE SEGURO. 
10.	PRESCRIPCIÓN DE LA ACCIÓN DERIVADA DEL CONTRATO DE SEGURO. 
11.	GENÉRICA O INNOMINADA Y OTRAS.
</t>
  </si>
  <si>
    <t xml:space="preserve">La contingencia se califica como EVENTUAL, toda vez que, aunque se ha probado que existió un cumplimiento tardío de la obligación de reparación del vehículo bajo el amparo de daños de menor cuantía, lo cierto es que en este momento no existe prueba del valor del daño emergente, aunado a ello dependerá del criterio del Despacho declarar la cosa juzgada por transacción teniendo en cuenta que existe un soporte de pago por gastos de movilización que por iniciativa reconoció la aseguradora.
Lo primero que debe considerarse es que en el caso no se pretende la afectación de un amparo de los estipulados en la caratula de la póliza, sino una indemnización por el cumplimiento tardío de las obligaciones previstas en el contrato de seguro, sin embargo, se precisa que la Póliza Individual Livianos y Particulares No. 022609318 /0, expedida por Allianz Seguros S.A., cuyo tomador y asegurada es la señora Hada Victoria Rodríguez Lozano, sí otorgaba cobertura temporal para el accidente de tránsito que ocasionó las afectaciones al vehículo de placas DBT-353, ocurrido el 23 de mayo de 2022, puesto que el período de vigencia de la póliza estuvo comprendido desde el 1 de enero de 2022 hasta el 31 de diciembre de 2022. Aunado a ello, la póliza si prestaba cobertura material para el amparo de daños de menor cuantía, el cual efectivamente fue afectado por la compañía quien procedió a la reparación del vehículo a través de su taller autorizado, por lo tanto, el debate no girara en torno a la afectación de algún amparo determinado sino a definir si su cumplimiento fue tardío. 
Ahora bien, en cuanto a la responsabilidad de la aseguradora, debe señalarse que aunque  Allianz Seguros S.A., una vez ocurrido el accidente del 23 del mayo de 2022  donde resultó afectado el vehículo asegurado de placas DBT-353, procedió a activar la cobertura de la póliza bajo el amparo de Daños de Menor Cuantía, autorizando la intervención a través del taller Automotor.co donde el vehículo fue ingresado desde el 26 de mayo de 2022, lo cierto es que la entrega de aquel tan solo se verificó hasta el 2 de noviembre de 2022, por lo que existen motivos para catalogar aquella actuación como un cumplimiento tardío de las obligaciones emanadas del contrato de seguro. Si bien es cierto, durante el lapso que duró la reparación se le informó a la asegurada que existían inconvenientes con la consecución de las piezas necesarias para la reparación, aquella situación no cumple los presupuestos para exonerar a la compañía de la responsabilidad contractual alegada, en tanto no es un hecho imprevisible o fuera del control del asegurador que asume dentro de sus obligaciones alternativas la reparación directa del vehículo,  por lo tanto, no será una causa extraña que permita exonerar a la compañía. Por otra parte, es importante señalar que existe un soporte de pago por la suma de $400.000 pagados el día 10 de agosto de 2022 que la compañía reconoció como gastos de movilización a favor de la señora Hada Victoria Rodríguez, sin embargo, dicha transacción podría entenderse que comprendió únicamente los perjuicios derivados de la inmovilización del vehículo desde el 26 de mayo de 2022 hasta el 10 de agosto de 2022, por lo que el perjuicio futuro que podría haberse derivado por la indisponibilidad del vehículo hasta el 1 de noviembre de 2022 puede ser un aspecto que para el juez escape de la órbita del contrato de transacción, además, considerando que en esta acción se persigue también el pago de perjuicios morales y daño a la salud, los que resultan ajenos al acuerdo de indemnización del 10 de agosto de 2022. Finalmente, debe decirse que, aunque el cumplimiento si fue tardío, a la fecha no se no se encuentra prueba que acredite los perjuicios reclamados como daño emergente, limitándose la actora a enunciar una suma por concepto de gastos de transporte sin respaldo documental, además en este tipo de asuntos los perjuicios inmateriales se tornan improcedentes.  
Lo anterior sin perjuicio del carácter contingente del proceso.  </t>
  </si>
  <si>
    <t>Como liquidación objetiva de pretensiones se estima el valor en $600.000, llegándose a esta suma de la siguiente manera:
Daño emergente: Se estima en $600.000. Para el efecto se debe aclarar que si bien la parte actora no logró acreditar ni soportar probatoriamente la suma solicitada por concepto de gastos de movilización durante el tiempo en que el vehículo asegurado estuvo en reparación. Como quiera que no se allegaron facturas, contratos de transporte ni ningún documento que demuestre de manera objetiva la erogación reclamada, siendo requisito esencial para su reconocimiento la prueba cierta de su existencia y cuantía. De todas maneras, no se puede desconocer que como pruebas de la demanda se aportó una respuesta emitida por la compañía el día 30 de agosto de 2022, en donde se observa que se reconocería el valor de $1.000.000 de los cuales ya se había pagado $400.000, por lo que aquella podría servir de fundamento para que el juez reconozca alguna obligación a cargo de la compañía, y esta estimación dependerá de los soportes que se alleguen a lo largo del proceso, por ejemplo, con el descorre de excepciones de mérito. Cabe precisar que en este caso no se está tomando como limite el amparo de gastos de movilización contenido en la póliza ya que el mismo opera solo para cuando se afecta el amparo de daños de mayor cuantía, sin embargo, al tratarse de una responsabilidad contractual por cumplimiento tardío se analiza la procedencia de indemnizar el daño emergente ocasionado por la indisponibilidad del vehículo durante un plazo de 6 meses. 
Daño moral: Se estima en $0 dado que la parte actora no logró demostrar probatoriamente la existencia de una afectación psíquica o emocional vinculada causalmente al retardo en la reparación del vehículo. En este tipo de asuntos no se presume el daño moral, por lo que la actora tenía la carga procesal de acreditarlo con pruebas idóneas, limitándose en cambio a una simple enunciación sin sustento.
Daño a la salud: Se estima en $0 toda vez que este perjuicio conforme a su concepción en el ámbito contencioso, se configura únicamente cuando el hecho dañoso genera una afectación en la integridad física o psíquica de la persona con trascendencia en su estado de salud. Por el contrario, en el presente caso el litigio se circunscribe a aspectos netamente patrimoniales, careciendo de fundamento siquiera para sostener la causación de un perjuicio de esta naturaleza.
Deducible: En este caso no hay lugar a aplicar deducible toda vez que no se pretende la afectación a un amparo determinado sino la indemnización por cumplimiento tardío del contrato de seguro.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</si>
</sst>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itorcvr@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2" zoomScale="110" zoomScaleNormal="110" workbookViewId="0">
      <selection activeCell="B7" sqref="B7:C7"/>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62" t="s">
        <v>0</v>
      </c>
      <c r="B1" s="62"/>
      <c r="C1" s="62"/>
    </row>
    <row r="2" spans="1:3" x14ac:dyDescent="0.25">
      <c r="A2" s="5" t="s">
        <v>159</v>
      </c>
      <c r="B2" s="67" t="s">
        <v>195</v>
      </c>
      <c r="C2" s="68"/>
    </row>
    <row r="3" spans="1:3" x14ac:dyDescent="0.25">
      <c r="A3" s="5" t="s">
        <v>126</v>
      </c>
      <c r="B3" s="69" t="s">
        <v>196</v>
      </c>
      <c r="C3" s="64"/>
    </row>
    <row r="4" spans="1:3" x14ac:dyDescent="0.25">
      <c r="A4" s="5" t="s">
        <v>138</v>
      </c>
      <c r="B4" s="63" t="s">
        <v>197</v>
      </c>
      <c r="C4" s="64"/>
    </row>
    <row r="5" spans="1:3" ht="31.5" customHeight="1" x14ac:dyDescent="0.25">
      <c r="A5" s="5" t="s">
        <v>139</v>
      </c>
      <c r="B5" s="63" t="s">
        <v>198</v>
      </c>
      <c r="C5" s="64"/>
    </row>
    <row r="6" spans="1:3" x14ac:dyDescent="0.25">
      <c r="A6" s="5" t="s">
        <v>140</v>
      </c>
      <c r="B6" s="58" t="s">
        <v>104</v>
      </c>
      <c r="C6" s="58"/>
    </row>
    <row r="7" spans="1:3" x14ac:dyDescent="0.25">
      <c r="A7" s="25" t="s">
        <v>141</v>
      </c>
      <c r="B7" s="63" t="s">
        <v>110</v>
      </c>
      <c r="C7" s="64"/>
    </row>
    <row r="8" spans="1:3" ht="23.1" customHeight="1" x14ac:dyDescent="0.25">
      <c r="A8" s="26" t="s">
        <v>142</v>
      </c>
      <c r="B8" s="58" t="s">
        <v>202</v>
      </c>
      <c r="C8" s="58"/>
    </row>
    <row r="9" spans="1:3" x14ac:dyDescent="0.25">
      <c r="A9" s="26" t="s">
        <v>143</v>
      </c>
      <c r="B9" s="58">
        <v>51651823</v>
      </c>
      <c r="C9" s="58"/>
    </row>
    <row r="10" spans="1:3" x14ac:dyDescent="0.25">
      <c r="A10" s="26" t="s">
        <v>144</v>
      </c>
      <c r="B10" s="56" t="s">
        <v>199</v>
      </c>
      <c r="C10" s="56"/>
    </row>
    <row r="11" spans="1:3" ht="30" customHeight="1" x14ac:dyDescent="0.25">
      <c r="A11" s="27" t="s">
        <v>145</v>
      </c>
      <c r="B11" s="56" t="s">
        <v>200</v>
      </c>
      <c r="C11" s="56"/>
    </row>
    <row r="12" spans="1:3" ht="30" customHeight="1" x14ac:dyDescent="0.25">
      <c r="A12" s="5" t="s">
        <v>146</v>
      </c>
      <c r="B12" s="57" t="s">
        <v>201</v>
      </c>
      <c r="C12" s="56"/>
    </row>
    <row r="13" spans="1:3" x14ac:dyDescent="0.25">
      <c r="A13" s="5" t="s">
        <v>147</v>
      </c>
      <c r="B13" s="58" t="s">
        <v>200</v>
      </c>
      <c r="C13" s="58"/>
    </row>
    <row r="14" spans="1:3" x14ac:dyDescent="0.25">
      <c r="A14" s="5" t="s">
        <v>148</v>
      </c>
      <c r="B14" s="59" t="s">
        <v>200</v>
      </c>
      <c r="C14" s="58"/>
    </row>
    <row r="15" spans="1:3" x14ac:dyDescent="0.25">
      <c r="A15" s="5" t="s">
        <v>149</v>
      </c>
      <c r="B15" s="58" t="s">
        <v>202</v>
      </c>
      <c r="C15" s="58"/>
    </row>
    <row r="16" spans="1:3" x14ac:dyDescent="0.25">
      <c r="A16" s="5" t="s">
        <v>150</v>
      </c>
      <c r="B16" s="58" t="s">
        <v>202</v>
      </c>
      <c r="C16" s="58"/>
    </row>
    <row r="17" spans="1:3" ht="15" customHeight="1" x14ac:dyDescent="0.25">
      <c r="A17" s="5" t="s">
        <v>151</v>
      </c>
      <c r="B17" s="56" t="s">
        <v>85</v>
      </c>
      <c r="C17" s="56"/>
    </row>
    <row r="18" spans="1:3" x14ac:dyDescent="0.25">
      <c r="A18" s="5" t="s">
        <v>152</v>
      </c>
      <c r="B18" s="56" t="s">
        <v>200</v>
      </c>
      <c r="C18" s="56"/>
    </row>
    <row r="19" spans="1:3" ht="18.75" customHeight="1" x14ac:dyDescent="0.25">
      <c r="A19" s="5" t="s">
        <v>153</v>
      </c>
      <c r="B19" s="65" t="s">
        <v>200</v>
      </c>
      <c r="C19" s="66"/>
    </row>
    <row r="20" spans="1:3" x14ac:dyDescent="0.25">
      <c r="A20" s="5" t="s">
        <v>154</v>
      </c>
      <c r="B20" s="58" t="s">
        <v>202</v>
      </c>
      <c r="C20" s="58"/>
    </row>
    <row r="21" spans="1:3" ht="17.25" customHeight="1" x14ac:dyDescent="0.25">
      <c r="A21" s="5" t="s">
        <v>155</v>
      </c>
      <c r="B21" s="56" t="s">
        <v>93</v>
      </c>
      <c r="C21" s="56"/>
    </row>
    <row r="22" spans="1:3" x14ac:dyDescent="0.25">
      <c r="A22" s="26" t="s">
        <v>156</v>
      </c>
      <c r="B22" s="53" t="s">
        <v>203</v>
      </c>
      <c r="C22" s="53"/>
    </row>
    <row r="23" spans="1:3" x14ac:dyDescent="0.25">
      <c r="A23" s="26" t="s">
        <v>157</v>
      </c>
      <c r="B23" s="55" t="s">
        <v>204</v>
      </c>
      <c r="C23" s="53"/>
    </row>
    <row r="24" spans="1:3" x14ac:dyDescent="0.25">
      <c r="A24" s="26" t="s">
        <v>158</v>
      </c>
      <c r="B24" s="55" t="s">
        <v>205</v>
      </c>
      <c r="C24" s="53"/>
    </row>
    <row r="25" spans="1:3" x14ac:dyDescent="0.25">
      <c r="A25" s="70" t="s">
        <v>120</v>
      </c>
      <c r="B25" s="53" t="s">
        <v>209</v>
      </c>
      <c r="C25" s="54"/>
    </row>
    <row r="26" spans="1:3" x14ac:dyDescent="0.25">
      <c r="A26" s="70"/>
      <c r="B26" s="54"/>
      <c r="C26" s="54"/>
    </row>
    <row r="27" spans="1:3" ht="100.5" customHeight="1" x14ac:dyDescent="0.25">
      <c r="A27" s="70"/>
      <c r="B27" s="54"/>
      <c r="C27" s="54"/>
    </row>
    <row r="28" spans="1:3" x14ac:dyDescent="0.25">
      <c r="A28" s="26" t="s">
        <v>160</v>
      </c>
      <c r="B28" s="54" t="s">
        <v>198</v>
      </c>
      <c r="C28" s="54"/>
    </row>
    <row r="29" spans="1:3" x14ac:dyDescent="0.25">
      <c r="A29" s="26" t="s">
        <v>161</v>
      </c>
      <c r="B29" s="54">
        <v>51651823</v>
      </c>
      <c r="C29" s="54"/>
    </row>
    <row r="30" spans="1:3" x14ac:dyDescent="0.25">
      <c r="A30" s="26" t="s">
        <v>162</v>
      </c>
      <c r="B30" s="54" t="s">
        <v>206</v>
      </c>
      <c r="C30" s="54"/>
    </row>
    <row r="31" spans="1:3" x14ac:dyDescent="0.25">
      <c r="A31" s="26" t="s">
        <v>163</v>
      </c>
      <c r="B31" s="54" t="s">
        <v>207</v>
      </c>
      <c r="C31" s="54"/>
    </row>
    <row r="32" spans="1:3" x14ac:dyDescent="0.25">
      <c r="A32" s="26" t="s">
        <v>164</v>
      </c>
      <c r="B32" s="60" t="s">
        <v>210</v>
      </c>
      <c r="C32" s="61"/>
    </row>
    <row r="33" spans="1:3" x14ac:dyDescent="0.25">
      <c r="A33" s="5" t="s">
        <v>165</v>
      </c>
      <c r="B33" s="59" t="s">
        <v>211</v>
      </c>
      <c r="C33" s="59"/>
    </row>
    <row r="34" spans="1:3" ht="45" x14ac:dyDescent="0.25">
      <c r="A34" s="5" t="s">
        <v>166</v>
      </c>
      <c r="B34" s="59" t="s">
        <v>208</v>
      </c>
      <c r="C34" s="5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F08E489D-822D-49E4-BC35-96DB3D41C65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C19" sqref="C19"/>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71" t="s">
        <v>10</v>
      </c>
      <c r="B1" s="71"/>
      <c r="C1" s="71"/>
    </row>
    <row r="2" spans="1:3" ht="15.75" customHeight="1" x14ac:dyDescent="0.25">
      <c r="A2" s="20" t="s">
        <v>11</v>
      </c>
      <c r="B2" s="72" t="s">
        <v>213</v>
      </c>
      <c r="C2" s="73"/>
    </row>
    <row r="3" spans="1:3" s="2" customFormat="1" x14ac:dyDescent="0.25">
      <c r="A3" s="5" t="s">
        <v>1</v>
      </c>
      <c r="B3" s="58" t="str">
        <f>'AUTOS  NOTA 322'!B2:C2</f>
        <v xml:space="preserve">11001400308320240199800 </v>
      </c>
      <c r="C3" s="58"/>
    </row>
    <row r="4" spans="1:3" s="2" customFormat="1" x14ac:dyDescent="0.25">
      <c r="A4" s="5" t="s">
        <v>2</v>
      </c>
      <c r="B4" s="58" t="str">
        <f>'AUTOS  NOTA 322'!B3:C3</f>
        <v>JUZGADO 83 DE PEQUEÑAS CAUSAS Y COMPETENCIA MULTIPLE DE BOGOTÁ</v>
      </c>
      <c r="C4" s="58"/>
    </row>
    <row r="5" spans="1:3" s="2" customFormat="1" x14ac:dyDescent="0.25">
      <c r="A5" s="5" t="s">
        <v>3</v>
      </c>
      <c r="B5" s="58" t="str">
        <f>'AUTOS  NOTA 322'!B4:C4</f>
        <v>ALLIANZ SEGUROS S.A.</v>
      </c>
      <c r="C5" s="58"/>
    </row>
    <row r="6" spans="1:3" s="2" customFormat="1" x14ac:dyDescent="0.25">
      <c r="A6" s="5" t="s">
        <v>4</v>
      </c>
      <c r="B6" s="58" t="str">
        <f>'AUTOS  NOTA 322'!B5:C5</f>
        <v>HADA VICTORIA RODRIGUEZ</v>
      </c>
      <c r="C6" s="58"/>
    </row>
    <row r="7" spans="1:3" s="2" customFormat="1" x14ac:dyDescent="0.25">
      <c r="A7" s="5" t="s">
        <v>5</v>
      </c>
      <c r="B7" s="58" t="str">
        <f>'AUTOS  NOTA 322'!B6:C6</f>
        <v>DEMANDA DIRECTA</v>
      </c>
      <c r="C7" s="58"/>
    </row>
    <row r="8" spans="1:3" s="2" customFormat="1" x14ac:dyDescent="0.25">
      <c r="A8" s="29" t="s">
        <v>101</v>
      </c>
      <c r="B8" s="58" t="str">
        <f>'AUTOS  NOTA 322'!B7:C8</f>
        <v>N/A</v>
      </c>
      <c r="C8" s="58"/>
    </row>
    <row r="9" spans="1:3" x14ac:dyDescent="0.25">
      <c r="A9" s="20" t="s">
        <v>12</v>
      </c>
      <c r="B9" s="58">
        <v>22609318</v>
      </c>
      <c r="C9" s="58"/>
    </row>
    <row r="10" spans="1:3" x14ac:dyDescent="0.25">
      <c r="A10" s="20" t="s">
        <v>9</v>
      </c>
      <c r="B10" s="63" t="s">
        <v>110</v>
      </c>
      <c r="C10" s="64"/>
    </row>
    <row r="11" spans="1:3" x14ac:dyDescent="0.25">
      <c r="A11" s="20" t="s">
        <v>13</v>
      </c>
      <c r="B11" s="86">
        <v>16900000</v>
      </c>
      <c r="C11" s="87"/>
    </row>
    <row r="12" spans="1:3" x14ac:dyDescent="0.25">
      <c r="A12" s="20" t="s">
        <v>115</v>
      </c>
      <c r="B12" s="86">
        <v>950000</v>
      </c>
      <c r="C12" s="87"/>
    </row>
    <row r="13" spans="1:3" x14ac:dyDescent="0.25">
      <c r="A13" s="20" t="s">
        <v>14</v>
      </c>
      <c r="B13" s="63" t="s">
        <v>76</v>
      </c>
      <c r="C13" s="64"/>
    </row>
    <row r="14" spans="1:3" x14ac:dyDescent="0.25">
      <c r="A14" s="20" t="s">
        <v>15</v>
      </c>
      <c r="B14" s="56" t="s">
        <v>212</v>
      </c>
      <c r="C14" s="58"/>
    </row>
    <row r="15" spans="1:3" x14ac:dyDescent="0.25">
      <c r="A15" s="20" t="s">
        <v>16</v>
      </c>
      <c r="B15" s="58" t="s">
        <v>17</v>
      </c>
      <c r="C15" s="58"/>
    </row>
    <row r="16" spans="1:3" x14ac:dyDescent="0.25">
      <c r="A16" s="20" t="s">
        <v>18</v>
      </c>
      <c r="B16" s="58" t="s">
        <v>17</v>
      </c>
      <c r="C16" s="58"/>
    </row>
    <row r="17" spans="1:3" x14ac:dyDescent="0.25">
      <c r="A17" s="88" t="s">
        <v>19</v>
      </c>
      <c r="B17" s="58" t="s">
        <v>20</v>
      </c>
      <c r="C17" s="58"/>
    </row>
    <row r="18" spans="1:3" x14ac:dyDescent="0.25">
      <c r="A18" s="89"/>
      <c r="B18" s="10" t="s">
        <v>21</v>
      </c>
      <c r="C18" s="10" t="s">
        <v>22</v>
      </c>
    </row>
    <row r="19" spans="1:3" x14ac:dyDescent="0.25">
      <c r="A19" s="89"/>
      <c r="B19" s="6" t="s">
        <v>118</v>
      </c>
      <c r="C19" s="6"/>
    </row>
    <row r="20" spans="1:3" x14ac:dyDescent="0.25">
      <c r="A20" s="89"/>
      <c r="B20" s="6"/>
      <c r="C20" s="6"/>
    </row>
    <row r="21" spans="1:3" x14ac:dyDescent="0.25">
      <c r="A21" s="90"/>
      <c r="B21" s="6"/>
      <c r="C21" s="6"/>
    </row>
    <row r="22" spans="1:3" x14ac:dyDescent="0.25">
      <c r="A22" s="20" t="s">
        <v>23</v>
      </c>
      <c r="B22" s="58"/>
      <c r="C22" s="58"/>
    </row>
    <row r="23" spans="1:3" x14ac:dyDescent="0.25">
      <c r="A23" s="20" t="s">
        <v>24</v>
      </c>
      <c r="B23" s="91"/>
      <c r="C23" s="92"/>
    </row>
    <row r="24" spans="1:3" x14ac:dyDescent="0.25">
      <c r="A24" s="20" t="s">
        <v>25</v>
      </c>
      <c r="B24" s="58" t="s">
        <v>84</v>
      </c>
      <c r="C24" s="58"/>
    </row>
    <row r="25" spans="1:3" x14ac:dyDescent="0.25">
      <c r="A25" s="20" t="s">
        <v>26</v>
      </c>
      <c r="B25" s="58"/>
      <c r="C25" s="58"/>
    </row>
    <row r="26" spans="1:3" x14ac:dyDescent="0.25">
      <c r="A26" s="20" t="s">
        <v>28</v>
      </c>
      <c r="B26" s="58"/>
      <c r="C26" s="58"/>
    </row>
    <row r="27" spans="1:3" x14ac:dyDescent="0.25">
      <c r="A27" s="19" t="s">
        <v>29</v>
      </c>
      <c r="B27" s="58"/>
      <c r="C27" s="58"/>
    </row>
    <row r="28" spans="1:3" x14ac:dyDescent="0.25">
      <c r="A28" s="74" t="s">
        <v>30</v>
      </c>
      <c r="B28" s="74"/>
      <c r="C28" s="74"/>
    </row>
    <row r="29" spans="1:3" x14ac:dyDescent="0.25">
      <c r="A29" s="84" t="s">
        <v>31</v>
      </c>
      <c r="B29" s="85"/>
      <c r="C29" s="11"/>
    </row>
    <row r="30" spans="1:3" x14ac:dyDescent="0.25">
      <c r="A30" s="84" t="s">
        <v>32</v>
      </c>
      <c r="B30" s="85"/>
      <c r="C30" s="11"/>
    </row>
    <row r="31" spans="1:3" x14ac:dyDescent="0.25">
      <c r="A31" s="84" t="s">
        <v>33</v>
      </c>
      <c r="B31" s="85"/>
      <c r="C31" s="12"/>
    </row>
    <row r="32" spans="1:3" x14ac:dyDescent="0.25">
      <c r="A32" s="84" t="s">
        <v>34</v>
      </c>
      <c r="B32" s="85"/>
      <c r="C32" s="11"/>
    </row>
    <row r="33" spans="1:3" x14ac:dyDescent="0.25">
      <c r="A33" s="84" t="s">
        <v>35</v>
      </c>
      <c r="B33" s="85"/>
      <c r="C33" s="11"/>
    </row>
    <row r="34" spans="1:3" x14ac:dyDescent="0.25">
      <c r="A34" s="84" t="s">
        <v>36</v>
      </c>
      <c r="B34" s="85"/>
      <c r="C34" s="13"/>
    </row>
    <row r="35" spans="1:3" x14ac:dyDescent="0.25">
      <c r="A35" s="75" t="s">
        <v>37</v>
      </c>
      <c r="B35" s="76"/>
      <c r="C35" s="14"/>
    </row>
    <row r="36" spans="1:3" x14ac:dyDescent="0.25">
      <c r="A36" s="75" t="s">
        <v>38</v>
      </c>
      <c r="B36" s="76"/>
      <c r="C36" s="15"/>
    </row>
    <row r="37" spans="1:3" x14ac:dyDescent="0.25">
      <c r="A37" s="77" t="s">
        <v>39</v>
      </c>
      <c r="B37" s="78"/>
      <c r="C37" s="15"/>
    </row>
    <row r="38" spans="1:3" x14ac:dyDescent="0.25">
      <c r="A38" s="79"/>
      <c r="B38" s="80"/>
      <c r="C38" s="15"/>
    </row>
    <row r="39" spans="1:3" x14ac:dyDescent="0.25">
      <c r="A39" s="81"/>
      <c r="B39" s="82"/>
      <c r="C39" s="15"/>
    </row>
    <row r="40" spans="1:3" x14ac:dyDescent="0.25">
      <c r="A40" s="83" t="s">
        <v>40</v>
      </c>
      <c r="B40" s="83"/>
      <c r="C40" s="83"/>
    </row>
    <row r="41" spans="1:3" x14ac:dyDescent="0.25">
      <c r="A41" s="17" t="s">
        <v>41</v>
      </c>
      <c r="B41" s="18"/>
      <c r="C41" s="15"/>
    </row>
    <row r="42" spans="1:3" x14ac:dyDescent="0.25">
      <c r="A42" s="75" t="s">
        <v>42</v>
      </c>
      <c r="B42" s="76"/>
      <c r="C42" s="15"/>
    </row>
    <row r="43" spans="1:3" x14ac:dyDescent="0.25">
      <c r="A43" s="75" t="s">
        <v>43</v>
      </c>
      <c r="B43" s="76"/>
      <c r="C43" s="15"/>
    </row>
    <row r="44" spans="1:3" x14ac:dyDescent="0.25">
      <c r="A44" s="17" t="s">
        <v>44</v>
      </c>
      <c r="B44" s="18"/>
      <c r="C44" s="15"/>
    </row>
    <row r="45" spans="1:3" x14ac:dyDescent="0.25">
      <c r="A45" s="17" t="s">
        <v>45</v>
      </c>
      <c r="B45" s="18"/>
      <c r="C45" s="15"/>
    </row>
    <row r="46" spans="1:3" x14ac:dyDescent="0.25">
      <c r="A46" s="75" t="s">
        <v>46</v>
      </c>
      <c r="B46" s="76"/>
      <c r="C46" s="15"/>
    </row>
    <row r="47" spans="1:3" x14ac:dyDescent="0.25">
      <c r="A47" s="17" t="s">
        <v>47</v>
      </c>
      <c r="B47" s="16"/>
      <c r="C47" s="15"/>
    </row>
    <row r="48" spans="1:3" x14ac:dyDescent="0.25">
      <c r="A48" s="75" t="s">
        <v>48</v>
      </c>
      <c r="B48" s="76"/>
      <c r="C48" s="15"/>
    </row>
    <row r="49" spans="1:3" x14ac:dyDescent="0.25">
      <c r="A49" s="75" t="s">
        <v>49</v>
      </c>
      <c r="B49" s="76"/>
      <c r="C49" s="15"/>
    </row>
    <row r="50" spans="1:3" x14ac:dyDescent="0.25">
      <c r="A50" s="75" t="s">
        <v>39</v>
      </c>
      <c r="B50" s="7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EA49873A-BF74-4A64-BA48-BAF6BDE7EECE}">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C1" zoomScaleNormal="100" workbookViewId="0">
      <selection activeCell="B41" sqref="B41:C41"/>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97" t="s">
        <v>50</v>
      </c>
      <c r="B1" s="97"/>
      <c r="C1" s="97"/>
    </row>
    <row r="2" spans="1:9" ht="15" customHeight="1" x14ac:dyDescent="0.25">
      <c r="A2" s="33" t="s">
        <v>11</v>
      </c>
      <c r="B2" s="98" t="str">
        <f>'AUTOS NOTA 321'!B2:C2</f>
        <v>SINIESTRO   114515078  APL 214790</v>
      </c>
      <c r="C2" s="99"/>
    </row>
    <row r="3" spans="1:9" x14ac:dyDescent="0.25">
      <c r="A3" s="34" t="s">
        <v>1</v>
      </c>
      <c r="B3" s="102" t="str">
        <f>'AUTOS  NOTA 322'!B2:C2</f>
        <v xml:space="preserve">11001400308320240199800 </v>
      </c>
      <c r="C3" s="102"/>
    </row>
    <row r="4" spans="1:9" x14ac:dyDescent="0.25">
      <c r="A4" s="34" t="s">
        <v>2</v>
      </c>
      <c r="B4" s="102" t="str">
        <f>'AUTOS  NOTA 322'!B3:C3</f>
        <v>JUZGADO 83 DE PEQUEÑAS CAUSAS Y COMPETENCIA MULTIPLE DE BOGOTÁ</v>
      </c>
      <c r="C4" s="102"/>
    </row>
    <row r="5" spans="1:9" x14ac:dyDescent="0.25">
      <c r="A5" s="34" t="s">
        <v>3</v>
      </c>
      <c r="B5" s="102" t="str">
        <f>'AUTOS  NOTA 322'!B4:C4</f>
        <v>ALLIANZ SEGUROS S.A.</v>
      </c>
      <c r="C5" s="102"/>
    </row>
    <row r="6" spans="1:9" ht="15" customHeight="1" x14ac:dyDescent="0.25">
      <c r="A6" s="34" t="s">
        <v>4</v>
      </c>
      <c r="B6" s="102" t="str">
        <f>'AUTOS  NOTA 322'!B5:C5</f>
        <v>HADA VICTORIA RODRIGUEZ</v>
      </c>
      <c r="C6" s="102"/>
    </row>
    <row r="7" spans="1:9" x14ac:dyDescent="0.25">
      <c r="A7" s="34" t="s">
        <v>5</v>
      </c>
      <c r="B7" s="102" t="str">
        <f>'AUTOS  NOTA 322'!B6:C6</f>
        <v>DEMANDA DIRECTA</v>
      </c>
      <c r="C7" s="102"/>
    </row>
    <row r="8" spans="1:9" x14ac:dyDescent="0.25">
      <c r="A8" s="36" t="s">
        <v>101</v>
      </c>
      <c r="B8" s="102" t="str">
        <f>'AUTOS  NOTA 322'!B7:C8</f>
        <v>N/A</v>
      </c>
      <c r="C8" s="102"/>
    </row>
    <row r="9" spans="1:9" x14ac:dyDescent="0.25">
      <c r="A9" s="34" t="s">
        <v>51</v>
      </c>
      <c r="B9" s="95">
        <f>SUM(C11,C12,C14,C15,C17)</f>
        <v>29680000</v>
      </c>
      <c r="C9" s="96"/>
    </row>
    <row r="10" spans="1:9" x14ac:dyDescent="0.25">
      <c r="A10" s="103" t="s">
        <v>52</v>
      </c>
      <c r="B10" s="100" t="s">
        <v>53</v>
      </c>
      <c r="C10" s="101"/>
    </row>
    <row r="11" spans="1:9" x14ac:dyDescent="0.25">
      <c r="A11" s="103"/>
      <c r="B11" s="35" t="s">
        <v>54</v>
      </c>
      <c r="C11" s="30"/>
    </row>
    <row r="12" spans="1:9" x14ac:dyDescent="0.25">
      <c r="A12" s="103"/>
      <c r="B12" s="35" t="s">
        <v>55</v>
      </c>
      <c r="C12" s="30">
        <v>19680000</v>
      </c>
    </row>
    <row r="13" spans="1:9" x14ac:dyDescent="0.25">
      <c r="A13" s="103"/>
      <c r="B13" s="100"/>
      <c r="C13" s="101"/>
    </row>
    <row r="14" spans="1:9" x14ac:dyDescent="0.25">
      <c r="A14" s="103"/>
      <c r="B14" s="35" t="s">
        <v>98</v>
      </c>
      <c r="C14" s="38">
        <v>10000000</v>
      </c>
    </row>
    <row r="15" spans="1:9" x14ac:dyDescent="0.25">
      <c r="A15" s="103"/>
      <c r="B15" s="35" t="s">
        <v>99</v>
      </c>
      <c r="C15" s="38"/>
      <c r="E15" s="41" t="s">
        <v>57</v>
      </c>
      <c r="F15" s="42">
        <v>0.7</v>
      </c>
    </row>
    <row r="16" spans="1:9" x14ac:dyDescent="0.25">
      <c r="A16" s="103"/>
      <c r="B16" s="100" t="s">
        <v>58</v>
      </c>
      <c r="C16" s="101"/>
      <c r="E16" s="41" t="s">
        <v>59</v>
      </c>
      <c r="F16" s="43">
        <v>0.3</v>
      </c>
      <c r="I16" s="44"/>
    </row>
    <row r="17" spans="1:9" x14ac:dyDescent="0.25">
      <c r="A17" s="103"/>
      <c r="B17" s="35"/>
      <c r="C17" s="39"/>
      <c r="F17" s="45"/>
      <c r="I17" s="44"/>
    </row>
    <row r="18" spans="1:9" ht="23.25" customHeight="1" x14ac:dyDescent="0.25">
      <c r="A18" s="37" t="s">
        <v>60</v>
      </c>
      <c r="B18" s="98" t="s">
        <v>59</v>
      </c>
      <c r="C18" s="99"/>
    </row>
    <row r="19" spans="1:9" ht="30" x14ac:dyDescent="0.25">
      <c r="A19" s="34" t="s">
        <v>62</v>
      </c>
      <c r="B19" s="111" t="s">
        <v>215</v>
      </c>
      <c r="C19" s="112"/>
    </row>
    <row r="20" spans="1:9" ht="15" customHeight="1" x14ac:dyDescent="0.25">
      <c r="A20" s="46" t="s">
        <v>63</v>
      </c>
      <c r="B20" s="108">
        <f>((C22+C23+C25+C26+C30+C28+C32+C34+C29+C33)-C37-C38)*C36*C39</f>
        <v>600000</v>
      </c>
      <c r="C20" s="108"/>
    </row>
    <row r="21" spans="1:9" x14ac:dyDescent="0.25">
      <c r="A21" s="37" t="s">
        <v>64</v>
      </c>
      <c r="B21" s="113" t="s">
        <v>53</v>
      </c>
      <c r="C21" s="114"/>
    </row>
    <row r="22" spans="1:9" x14ac:dyDescent="0.25">
      <c r="A22" s="106"/>
      <c r="B22" s="35" t="s">
        <v>54</v>
      </c>
      <c r="C22" s="30"/>
    </row>
    <row r="23" spans="1:9" x14ac:dyDescent="0.25">
      <c r="A23" s="107"/>
      <c r="B23" s="35" t="s">
        <v>55</v>
      </c>
      <c r="C23" s="30">
        <v>0</v>
      </c>
    </row>
    <row r="24" spans="1:9" x14ac:dyDescent="0.25">
      <c r="A24" s="107"/>
      <c r="B24" s="100" t="s">
        <v>56</v>
      </c>
      <c r="C24" s="101"/>
    </row>
    <row r="25" spans="1:9" x14ac:dyDescent="0.25">
      <c r="A25" s="107"/>
      <c r="B25" s="35" t="s">
        <v>98</v>
      </c>
      <c r="C25" s="30">
        <v>0</v>
      </c>
    </row>
    <row r="26" spans="1:9" ht="29.1" customHeight="1" x14ac:dyDescent="0.25">
      <c r="A26" s="107"/>
      <c r="B26" s="35" t="s">
        <v>100</v>
      </c>
      <c r="C26" s="30">
        <v>0</v>
      </c>
    </row>
    <row r="27" spans="1:9" x14ac:dyDescent="0.25">
      <c r="A27" s="107"/>
      <c r="B27" s="100" t="s">
        <v>121</v>
      </c>
      <c r="C27" s="101"/>
    </row>
    <row r="28" spans="1:9" x14ac:dyDescent="0.25">
      <c r="A28" s="107"/>
      <c r="B28" s="35" t="s">
        <v>130</v>
      </c>
      <c r="C28" s="30">
        <v>0</v>
      </c>
    </row>
    <row r="29" spans="1:9" x14ac:dyDescent="0.25">
      <c r="A29" s="107"/>
      <c r="B29" s="35" t="s">
        <v>54</v>
      </c>
      <c r="C29" s="30"/>
    </row>
    <row r="30" spans="1:9" x14ac:dyDescent="0.25">
      <c r="A30" s="107"/>
      <c r="B30" s="35" t="s">
        <v>55</v>
      </c>
      <c r="C30" s="30">
        <v>0</v>
      </c>
    </row>
    <row r="31" spans="1:9" x14ac:dyDescent="0.25">
      <c r="A31" s="107"/>
      <c r="B31" s="100" t="s">
        <v>122</v>
      </c>
      <c r="C31" s="101"/>
    </row>
    <row r="32" spans="1:9" x14ac:dyDescent="0.25">
      <c r="A32" s="107"/>
      <c r="B32" s="35"/>
      <c r="C32" s="30"/>
    </row>
    <row r="33" spans="1:3" x14ac:dyDescent="0.25">
      <c r="A33" s="107"/>
      <c r="B33" s="35" t="s">
        <v>54</v>
      </c>
      <c r="C33" s="30">
        <v>0</v>
      </c>
    </row>
    <row r="34" spans="1:3" x14ac:dyDescent="0.25">
      <c r="A34" s="107"/>
      <c r="B34" s="35" t="s">
        <v>55</v>
      </c>
      <c r="C34" s="30">
        <v>600000</v>
      </c>
    </row>
    <row r="35" spans="1:3" x14ac:dyDescent="0.25">
      <c r="A35" s="107"/>
      <c r="B35" s="100" t="s">
        <v>114</v>
      </c>
      <c r="C35" s="101"/>
    </row>
    <row r="36" spans="1:3" x14ac:dyDescent="0.25">
      <c r="A36" s="107"/>
      <c r="B36" s="35" t="s">
        <v>125</v>
      </c>
      <c r="C36" s="31">
        <v>1</v>
      </c>
    </row>
    <row r="37" spans="1:3" x14ac:dyDescent="0.25">
      <c r="A37" s="107"/>
      <c r="B37" s="35" t="s">
        <v>115</v>
      </c>
      <c r="C37" s="32">
        <v>0</v>
      </c>
    </row>
    <row r="38" spans="1:3" x14ac:dyDescent="0.25">
      <c r="A38" s="107"/>
      <c r="B38" s="35" t="s">
        <v>167</v>
      </c>
      <c r="C38" s="32"/>
    </row>
    <row r="39" spans="1:3" x14ac:dyDescent="0.25">
      <c r="A39" s="107"/>
      <c r="B39" s="35" t="s">
        <v>129</v>
      </c>
      <c r="C39" s="31">
        <v>1</v>
      </c>
    </row>
    <row r="40" spans="1:3" x14ac:dyDescent="0.25">
      <c r="A40" s="47" t="s">
        <v>65</v>
      </c>
      <c r="B40" s="108">
        <f>IFERROR(B20*(VLOOKUP(B18,E15:F17,2,0)),16666)</f>
        <v>180000</v>
      </c>
      <c r="C40" s="108"/>
    </row>
    <row r="41" spans="1:3" ht="93" customHeight="1" x14ac:dyDescent="0.25">
      <c r="A41" s="34" t="s">
        <v>123</v>
      </c>
      <c r="B41" s="109" t="s">
        <v>216</v>
      </c>
      <c r="C41" s="110"/>
    </row>
    <row r="42" spans="1:3" ht="211.5" customHeight="1" x14ac:dyDescent="0.25">
      <c r="A42" s="34" t="s">
        <v>66</v>
      </c>
      <c r="B42" s="104" t="s">
        <v>214</v>
      </c>
      <c r="C42" s="105"/>
    </row>
    <row r="45" spans="1:3" ht="26.25" x14ac:dyDescent="0.25">
      <c r="A45" s="93" t="s">
        <v>168</v>
      </c>
      <c r="B45" s="93"/>
      <c r="C45" s="93"/>
    </row>
    <row r="46" spans="1:3" x14ac:dyDescent="0.25">
      <c r="A46" s="94" t="s">
        <v>169</v>
      </c>
      <c r="B46" s="94"/>
      <c r="C46" s="94"/>
    </row>
    <row r="47" spans="1:3" x14ac:dyDescent="0.25">
      <c r="A47" s="48" t="s">
        <v>170</v>
      </c>
      <c r="B47" s="48" t="s">
        <v>171</v>
      </c>
      <c r="C47" s="49" t="s">
        <v>172</v>
      </c>
    </row>
    <row r="48" spans="1:3" ht="27" x14ac:dyDescent="0.25">
      <c r="A48" s="50" t="s">
        <v>173</v>
      </c>
      <c r="B48" s="51" t="s">
        <v>27</v>
      </c>
      <c r="C48" s="50" t="s">
        <v>174</v>
      </c>
    </row>
    <row r="49" spans="1:3" ht="40.5" x14ac:dyDescent="0.25">
      <c r="A49" s="50" t="s">
        <v>175</v>
      </c>
      <c r="B49" s="51" t="s">
        <v>27</v>
      </c>
      <c r="C49" s="50" t="s">
        <v>176</v>
      </c>
    </row>
    <row r="50" spans="1:3" ht="27" x14ac:dyDescent="0.25">
      <c r="A50" s="50" t="s">
        <v>177</v>
      </c>
      <c r="B50" s="51" t="s">
        <v>27</v>
      </c>
      <c r="C50" s="50" t="s">
        <v>178</v>
      </c>
    </row>
    <row r="51" spans="1:3" x14ac:dyDescent="0.25">
      <c r="A51" s="50" t="s">
        <v>179</v>
      </c>
      <c r="B51" s="51" t="s">
        <v>27</v>
      </c>
      <c r="C51" s="50" t="s">
        <v>180</v>
      </c>
    </row>
    <row r="52" spans="1:3" x14ac:dyDescent="0.25">
      <c r="A52" s="50" t="s">
        <v>181</v>
      </c>
      <c r="B52" s="51" t="s">
        <v>27</v>
      </c>
      <c r="C52" s="52"/>
    </row>
    <row r="53" spans="1:3" x14ac:dyDescent="0.25">
      <c r="A53" s="50" t="s">
        <v>182</v>
      </c>
      <c r="B53" s="51"/>
      <c r="C53" s="50" t="s">
        <v>183</v>
      </c>
    </row>
    <row r="54" spans="1:3" ht="27" x14ac:dyDescent="0.25">
      <c r="A54" s="50" t="s">
        <v>184</v>
      </c>
      <c r="B54" s="51" t="s">
        <v>27</v>
      </c>
      <c r="C54" s="50" t="s">
        <v>185</v>
      </c>
    </row>
    <row r="55" spans="1:3" x14ac:dyDescent="0.25">
      <c r="A55" s="50" t="s">
        <v>186</v>
      </c>
      <c r="B55" s="51" t="s">
        <v>27</v>
      </c>
      <c r="C55" s="52" t="s">
        <v>187</v>
      </c>
    </row>
    <row r="56" spans="1:3" ht="27" x14ac:dyDescent="0.25">
      <c r="A56" s="50" t="s">
        <v>188</v>
      </c>
      <c r="B56" s="51" t="s">
        <v>27</v>
      </c>
      <c r="C56" s="52" t="s">
        <v>189</v>
      </c>
    </row>
    <row r="57" spans="1:3" ht="27" x14ac:dyDescent="0.25">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71" t="s">
        <v>67</v>
      </c>
      <c r="B1" s="71"/>
      <c r="C1" s="71"/>
    </row>
    <row r="2" spans="1:3" x14ac:dyDescent="0.25">
      <c r="A2" s="20" t="s">
        <v>11</v>
      </c>
      <c r="B2" s="91" t="str">
        <f>'AUTOS NOTA 324-478'!B2:C2</f>
        <v>SINIESTRO   114515078  APL 214790</v>
      </c>
      <c r="C2" s="92"/>
    </row>
    <row r="3" spans="1:3" x14ac:dyDescent="0.25">
      <c r="A3" s="5" t="s">
        <v>1</v>
      </c>
      <c r="B3" s="58" t="str">
        <f>'AUTOS  NOTA 322'!B2:C2</f>
        <v xml:space="preserve">11001400308320240199800 </v>
      </c>
      <c r="C3" s="58"/>
    </row>
    <row r="4" spans="1:3" x14ac:dyDescent="0.25">
      <c r="A4" s="5" t="s">
        <v>2</v>
      </c>
      <c r="B4" s="58" t="str">
        <f>'AUTOS  NOTA 322'!B3:C3</f>
        <v>JUZGADO 83 DE PEQUEÑAS CAUSAS Y COMPETENCIA MULTIPLE DE BOGOTÁ</v>
      </c>
      <c r="C4" s="58"/>
    </row>
    <row r="5" spans="1:3" x14ac:dyDescent="0.25">
      <c r="A5" s="5" t="s">
        <v>3</v>
      </c>
      <c r="B5" s="58" t="str">
        <f>'AUTOS  NOTA 322'!B4:C4</f>
        <v>ALLIANZ SEGUROS S.A.</v>
      </c>
      <c r="C5" s="58"/>
    </row>
    <row r="6" spans="1:3" ht="15" customHeight="1" x14ac:dyDescent="0.25">
      <c r="A6" s="5" t="s">
        <v>4</v>
      </c>
      <c r="B6" s="58" t="str">
        <f>'AUTOS  NOTA 322'!B5:C5</f>
        <v>HADA VICTORIA RODRIGUEZ</v>
      </c>
      <c r="C6" s="58"/>
    </row>
    <row r="7" spans="1:3" ht="15" customHeight="1" x14ac:dyDescent="0.25">
      <c r="A7" s="5" t="s">
        <v>5</v>
      </c>
      <c r="B7" s="58" t="str">
        <f>'AUTOS  NOTA 322'!B6:C6</f>
        <v>DEMANDA DIRECTA</v>
      </c>
      <c r="C7" s="58"/>
    </row>
    <row r="8" spans="1:3" ht="15" customHeight="1" x14ac:dyDescent="0.25">
      <c r="A8" s="29" t="s">
        <v>101</v>
      </c>
      <c r="B8" s="58" t="str">
        <f>'AUTOS  NOTA 322'!B7:C8</f>
        <v>N/A</v>
      </c>
      <c r="C8" s="58"/>
    </row>
    <row r="9" spans="1:3" ht="18.95" customHeight="1" x14ac:dyDescent="0.25">
      <c r="A9" s="5" t="s">
        <v>102</v>
      </c>
      <c r="B9" s="58" t="s">
        <v>57</v>
      </c>
      <c r="C9" s="58"/>
    </row>
    <row r="10" spans="1:3" x14ac:dyDescent="0.25">
      <c r="A10" s="7" t="s">
        <v>64</v>
      </c>
      <c r="B10" s="117">
        <f>'AUTOS NOTA 324-478'!B20:C20</f>
        <v>600000</v>
      </c>
      <c r="C10" s="117"/>
    </row>
    <row r="11" spans="1:3" x14ac:dyDescent="0.25">
      <c r="A11" s="7" t="s">
        <v>116</v>
      </c>
      <c r="B11" s="118">
        <f>'AUTOS NOTA 324-478'!B40:C40</f>
        <v>180000</v>
      </c>
      <c r="C11" s="58"/>
    </row>
    <row r="12" spans="1:3" ht="30" x14ac:dyDescent="0.25">
      <c r="A12" s="7" t="s">
        <v>68</v>
      </c>
      <c r="B12" s="115"/>
      <c r="C12" s="116"/>
    </row>
    <row r="13" spans="1:3" ht="45" x14ac:dyDescent="0.25">
      <c r="A13" s="5" t="s">
        <v>69</v>
      </c>
      <c r="B13" s="58"/>
      <c r="C13" s="58"/>
    </row>
    <row r="14" spans="1:3" ht="45" x14ac:dyDescent="0.25">
      <c r="A14" s="5" t="s">
        <v>70</v>
      </c>
      <c r="B14" s="58"/>
      <c r="C14" s="58"/>
    </row>
    <row r="15" spans="1:3" x14ac:dyDescent="0.25">
      <c r="A15" s="5" t="s">
        <v>71</v>
      </c>
      <c r="B15" s="6"/>
      <c r="C15" s="6"/>
    </row>
    <row r="16" spans="1:3" x14ac:dyDescent="0.25">
      <c r="A16" s="7" t="s">
        <v>72</v>
      </c>
      <c r="B16" s="58"/>
      <c r="C16" s="58"/>
    </row>
    <row r="17" spans="1:3" x14ac:dyDescent="0.25">
      <c r="A17" s="6" t="s">
        <v>73</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71" t="s">
        <v>131</v>
      </c>
      <c r="B1" s="71"/>
      <c r="C1" s="71"/>
    </row>
    <row r="2" spans="1:3" x14ac:dyDescent="0.25">
      <c r="A2" s="40" t="s">
        <v>11</v>
      </c>
      <c r="B2" s="91" t="str">
        <f>'AUTOS NOTA 321'!B2:C2</f>
        <v>SINIESTRO   114515078  APL 214790</v>
      </c>
      <c r="C2" s="92"/>
    </row>
    <row r="3" spans="1:3" x14ac:dyDescent="0.25">
      <c r="A3" s="5" t="s">
        <v>1</v>
      </c>
      <c r="B3" s="58" t="str">
        <f>'AUTOS  NOTA 322'!B2:C2</f>
        <v xml:space="preserve">11001400308320240199800 </v>
      </c>
      <c r="C3" s="58"/>
    </row>
    <row r="4" spans="1:3" x14ac:dyDescent="0.25">
      <c r="A4" s="5" t="s">
        <v>2</v>
      </c>
      <c r="B4" s="58" t="str">
        <f>'AUTOS  NOTA 322'!B3:C3</f>
        <v>JUZGADO 83 DE PEQUEÑAS CAUSAS Y COMPETENCIA MULTIPLE DE BOGOTÁ</v>
      </c>
      <c r="C4" s="58"/>
    </row>
    <row r="5" spans="1:3" x14ac:dyDescent="0.25">
      <c r="A5" s="5" t="s">
        <v>3</v>
      </c>
      <c r="B5" s="58" t="str">
        <f>'AUTOS  NOTA 322'!B4:C4</f>
        <v>ALLIANZ SEGUROS S.A.</v>
      </c>
      <c r="C5" s="58"/>
    </row>
    <row r="6" spans="1:3" x14ac:dyDescent="0.25">
      <c r="A6" s="5" t="s">
        <v>4</v>
      </c>
      <c r="B6" s="58" t="str">
        <f>'AUTOS  NOTA 322'!B5:C5</f>
        <v>HADA VICTORIA RODRIGUEZ</v>
      </c>
      <c r="C6" s="58"/>
    </row>
    <row r="7" spans="1:3" x14ac:dyDescent="0.25">
      <c r="A7" s="5" t="s">
        <v>5</v>
      </c>
      <c r="B7" s="58" t="str">
        <f>'AUTOS  NOTA 322'!B6:C6</f>
        <v>DEMANDA DIRECTA</v>
      </c>
      <c r="C7" s="58"/>
    </row>
    <row r="8" spans="1:3" x14ac:dyDescent="0.25">
      <c r="A8" s="5" t="s">
        <v>102</v>
      </c>
      <c r="B8" s="58" t="str">
        <f>'AUTOS NOTA 324-478'!B18:C18</f>
        <v>EVENTUAL</v>
      </c>
      <c r="C8" s="58"/>
    </row>
    <row r="9" spans="1:3" x14ac:dyDescent="0.25">
      <c r="A9" s="7" t="s">
        <v>64</v>
      </c>
      <c r="B9" s="117">
        <f>'AUTOS NOTA 324-478'!B20:C20</f>
        <v>600000</v>
      </c>
      <c r="C9" s="117"/>
    </row>
    <row r="10" spans="1:3" x14ac:dyDescent="0.25">
      <c r="A10" s="5" t="s">
        <v>132</v>
      </c>
      <c r="B10" s="120">
        <v>0</v>
      </c>
      <c r="C10" s="120"/>
    </row>
    <row r="11" spans="1:3" ht="30" customHeight="1" x14ac:dyDescent="0.25">
      <c r="A11" s="5" t="s">
        <v>192</v>
      </c>
      <c r="B11" s="58"/>
      <c r="C11" s="58"/>
    </row>
    <row r="12" spans="1:3" x14ac:dyDescent="0.25">
      <c r="A12" s="5" t="s">
        <v>193</v>
      </c>
      <c r="B12" s="119"/>
      <c r="C12" s="119"/>
    </row>
    <row r="13" spans="1:3" x14ac:dyDescent="0.25">
      <c r="A13" s="5" t="s">
        <v>194</v>
      </c>
      <c r="B13" s="58"/>
      <c r="C13" s="58"/>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5"/>
  <cols>
    <col min="1" max="1" width="72.85546875" customWidth="1"/>
    <col min="2" max="2" width="39.85546875" customWidth="1"/>
    <col min="3" max="3" width="96.42578125" customWidth="1"/>
    <col min="4" max="16384" width="11.42578125" hidden="1"/>
  </cols>
  <sheetData>
    <row r="1" spans="1:6" ht="26.25" x14ac:dyDescent="0.25">
      <c r="A1" s="71" t="s">
        <v>133</v>
      </c>
      <c r="B1" s="71"/>
      <c r="C1" s="71"/>
    </row>
    <row r="2" spans="1:6" x14ac:dyDescent="0.25">
      <c r="A2" s="20" t="s">
        <v>11</v>
      </c>
      <c r="B2" s="91" t="str">
        <f>'AUTOS NOTA 321'!B2:C2</f>
        <v>SINIESTRO   114515078  APL 214790</v>
      </c>
      <c r="C2" s="92"/>
    </row>
    <row r="3" spans="1:6" x14ac:dyDescent="0.25">
      <c r="A3" s="5" t="s">
        <v>1</v>
      </c>
      <c r="B3" s="58" t="str">
        <f>'AUTOS  NOTA 322'!B2:C2</f>
        <v xml:space="preserve">11001400308320240199800 </v>
      </c>
      <c r="C3" s="58"/>
    </row>
    <row r="4" spans="1:6" x14ac:dyDescent="0.25">
      <c r="A4" s="5" t="s">
        <v>2</v>
      </c>
      <c r="B4" s="58" t="str">
        <f>'AUTOS  NOTA 322'!B3:C3</f>
        <v>JUZGADO 83 DE PEQUEÑAS CAUSAS Y COMPETENCIA MULTIPLE DE BOGOTÁ</v>
      </c>
      <c r="C4" s="58"/>
    </row>
    <row r="5" spans="1:6" ht="15" customHeight="1" x14ac:dyDescent="0.25">
      <c r="A5" s="5" t="s">
        <v>3</v>
      </c>
      <c r="B5" s="58" t="str">
        <f>'AUTOS  NOTA 322'!B4:C4</f>
        <v>ALLIANZ SEGUROS S.A.</v>
      </c>
      <c r="C5" s="58"/>
    </row>
    <row r="6" spans="1:6" ht="15" customHeight="1" x14ac:dyDescent="0.25">
      <c r="A6" s="5" t="s">
        <v>4</v>
      </c>
      <c r="B6" s="58" t="str">
        <f>'AUTOS  NOTA 322'!B5:C5</f>
        <v>HADA VICTORIA RODRIGUEZ</v>
      </c>
      <c r="C6" s="58"/>
    </row>
    <row r="7" spans="1:6" x14ac:dyDescent="0.25">
      <c r="A7" s="5" t="s">
        <v>5</v>
      </c>
      <c r="B7" s="58" t="str">
        <f>'AUTOS  NOTA 322'!B6:C6</f>
        <v>DEMANDA DIRECTA</v>
      </c>
      <c r="C7" s="58"/>
    </row>
    <row r="8" spans="1:6" x14ac:dyDescent="0.25">
      <c r="A8" s="5" t="s">
        <v>134</v>
      </c>
      <c r="B8" s="121">
        <f>'AUTOS NOTA 324-478'!B20:C20</f>
        <v>600000</v>
      </c>
      <c r="C8" s="121"/>
    </row>
    <row r="9" spans="1:6" x14ac:dyDescent="0.25">
      <c r="A9" s="5" t="s">
        <v>135</v>
      </c>
      <c r="B9" s="58"/>
      <c r="C9" s="58"/>
    </row>
    <row r="10" spans="1:6" ht="111" customHeight="1" x14ac:dyDescent="0.25">
      <c r="A10" s="5" t="s">
        <v>136</v>
      </c>
      <c r="B10" s="58"/>
      <c r="C10" s="58"/>
    </row>
    <row r="11" spans="1:6" ht="21" customHeight="1" x14ac:dyDescent="0.25">
      <c r="A11" s="122"/>
      <c r="B11" s="122"/>
      <c r="C11" s="122"/>
      <c r="E11" t="s">
        <v>57</v>
      </c>
      <c r="F11" s="22">
        <v>0.7</v>
      </c>
    </row>
    <row r="12" spans="1:6" hidden="1" x14ac:dyDescent="0.25">
      <c r="A12" s="123"/>
      <c r="B12" s="123"/>
      <c r="C12" s="123"/>
      <c r="E12" t="s">
        <v>59</v>
      </c>
      <c r="F12" s="23">
        <v>0.3</v>
      </c>
    </row>
    <row r="13" spans="1:6" ht="18.75" x14ac:dyDescent="0.25">
      <c r="A13" s="124" t="s">
        <v>137</v>
      </c>
      <c r="B13" s="124"/>
      <c r="C13" s="124"/>
    </row>
    <row r="14" spans="1:6" x14ac:dyDescent="0.25">
      <c r="A14" s="37" t="s">
        <v>60</v>
      </c>
      <c r="B14" s="98" t="s">
        <v>61</v>
      </c>
      <c r="C14" s="99"/>
    </row>
    <row r="15" spans="1:6" ht="45" x14ac:dyDescent="0.25">
      <c r="A15" s="21" t="s">
        <v>63</v>
      </c>
      <c r="B15" s="125">
        <f>((C17+C18+C20+C21+C25+C23+C27+C29+C24+C28)-C32)*C31*C33</f>
        <v>1000000000</v>
      </c>
      <c r="C15" s="125"/>
    </row>
    <row r="16" spans="1:6" x14ac:dyDescent="0.25">
      <c r="A16" s="7" t="s">
        <v>64</v>
      </c>
      <c r="B16" s="126" t="s">
        <v>53</v>
      </c>
      <c r="C16" s="127"/>
    </row>
    <row r="17" spans="1:3" x14ac:dyDescent="0.25">
      <c r="A17" s="106"/>
      <c r="B17" s="35" t="s">
        <v>54</v>
      </c>
      <c r="C17" s="30">
        <v>1000000000</v>
      </c>
    </row>
    <row r="18" spans="1:3" x14ac:dyDescent="0.25">
      <c r="A18" s="107"/>
      <c r="B18" s="35" t="s">
        <v>55</v>
      </c>
      <c r="C18" s="30">
        <v>0</v>
      </c>
    </row>
    <row r="19" spans="1:3" x14ac:dyDescent="0.25">
      <c r="A19" s="107"/>
      <c r="B19" s="100" t="s">
        <v>56</v>
      </c>
      <c r="C19" s="101"/>
    </row>
    <row r="20" spans="1:3" x14ac:dyDescent="0.25">
      <c r="A20" s="107"/>
      <c r="B20" s="35" t="s">
        <v>98</v>
      </c>
      <c r="C20" s="30">
        <v>0</v>
      </c>
    </row>
    <row r="21" spans="1:3" ht="30" x14ac:dyDescent="0.25">
      <c r="A21" s="107"/>
      <c r="B21" s="35" t="s">
        <v>100</v>
      </c>
      <c r="C21" s="30">
        <v>0</v>
      </c>
    </row>
    <row r="22" spans="1:3" x14ac:dyDescent="0.25">
      <c r="A22" s="107"/>
      <c r="B22" s="100" t="s">
        <v>121</v>
      </c>
      <c r="C22" s="101"/>
    </row>
    <row r="23" spans="1:3" x14ac:dyDescent="0.25">
      <c r="A23" s="107"/>
      <c r="B23" s="35" t="s">
        <v>130</v>
      </c>
      <c r="C23" s="30">
        <v>0</v>
      </c>
    </row>
    <row r="24" spans="1:3" x14ac:dyDescent="0.25">
      <c r="A24" s="107"/>
      <c r="B24" s="35" t="s">
        <v>54</v>
      </c>
      <c r="C24" s="30">
        <v>0</v>
      </c>
    </row>
    <row r="25" spans="1:3" x14ac:dyDescent="0.25">
      <c r="A25" s="107"/>
      <c r="B25" s="35" t="s">
        <v>55</v>
      </c>
      <c r="C25" s="30">
        <v>0</v>
      </c>
    </row>
    <row r="26" spans="1:3" x14ac:dyDescent="0.25">
      <c r="A26" s="107"/>
      <c r="B26" s="100" t="s">
        <v>122</v>
      </c>
      <c r="C26" s="101"/>
    </row>
    <row r="27" spans="1:3" x14ac:dyDescent="0.25">
      <c r="A27" s="107"/>
      <c r="B27" s="35"/>
      <c r="C27" s="30"/>
    </row>
    <row r="28" spans="1:3" x14ac:dyDescent="0.25">
      <c r="A28" s="107"/>
      <c r="B28" s="35" t="s">
        <v>54</v>
      </c>
      <c r="C28" s="30">
        <v>0</v>
      </c>
    </row>
    <row r="29" spans="1:3" x14ac:dyDescent="0.25">
      <c r="A29" s="107"/>
      <c r="B29" s="35" t="s">
        <v>55</v>
      </c>
      <c r="C29" s="30">
        <v>0</v>
      </c>
    </row>
    <row r="30" spans="1:3" x14ac:dyDescent="0.25">
      <c r="A30" s="107"/>
      <c r="B30" s="100" t="s">
        <v>114</v>
      </c>
      <c r="C30" s="101"/>
    </row>
    <row r="31" spans="1:3" x14ac:dyDescent="0.25">
      <c r="A31" s="107"/>
      <c r="B31" s="35" t="s">
        <v>125</v>
      </c>
      <c r="C31" s="31">
        <v>1</v>
      </c>
    </row>
    <row r="32" spans="1:3" x14ac:dyDescent="0.25">
      <c r="A32" s="107"/>
      <c r="B32" s="35" t="s">
        <v>115</v>
      </c>
      <c r="C32" s="32">
        <v>0</v>
      </c>
    </row>
    <row r="33" spans="1:3" x14ac:dyDescent="0.25">
      <c r="A33" s="107"/>
      <c r="B33" s="35" t="s">
        <v>129</v>
      </c>
      <c r="C33" s="31">
        <v>1</v>
      </c>
    </row>
    <row r="34" spans="1:3" x14ac:dyDescent="0.25">
      <c r="A34" s="24" t="s">
        <v>65</v>
      </c>
      <c r="B34" s="108">
        <f>IFERROR(B15*(VLOOKUP(B14,E11:F13,2,0)),16666)</f>
        <v>16666</v>
      </c>
      <c r="C34" s="108"/>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128</v>
      </c>
    </row>
    <row r="7" spans="1:15" x14ac:dyDescent="0.25">
      <c r="E7" s="1" t="s">
        <v>96</v>
      </c>
      <c r="I7" t="s">
        <v>119</v>
      </c>
      <c r="L7" s="28" t="s">
        <v>109</v>
      </c>
    </row>
    <row r="8" spans="1:15" x14ac:dyDescent="0.25">
      <c r="E8" s="1" t="s">
        <v>97</v>
      </c>
      <c r="L8" s="28" t="s">
        <v>121</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2.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Personal</cp:lastModifiedBy>
  <cp:revision/>
  <dcterms:created xsi:type="dcterms:W3CDTF">2020-12-07T14:41:17Z</dcterms:created>
  <dcterms:modified xsi:type="dcterms:W3CDTF">2025-07-14T23:42:32Z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