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angie\Downloads\"/>
    </mc:Choice>
  </mc:AlternateContent>
  <xr:revisionPtr revIDLastSave="0" documentId="8_{00EE0E7D-09B5-4022-BF8F-F2333B57662A}" xr6:coauthVersionLast="47" xr6:coauthVersionMax="47" xr10:uidLastSave="{00000000-0000-0000-0000-000000000000}"/>
  <bookViews>
    <workbookView xWindow="-28920" yWindow="3090" windowWidth="29040" windowHeight="1572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2" i="18"/>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4" i="11"/>
  <c r="B7" i="11"/>
  <c r="B2" i="11"/>
  <c r="D34" i="5"/>
  <c r="D35" i="5"/>
  <c r="B8" i="17"/>
  <c r="B7" i="18"/>
  <c r="B6" i="18"/>
  <c r="B5" i="18"/>
  <c r="B4" i="18"/>
  <c r="B3" i="18"/>
  <c r="B7" i="17"/>
  <c r="B6" i="17"/>
  <c r="B5" i="17"/>
  <c r="B4" i="17"/>
  <c r="B3" i="17"/>
  <c r="B17" i="11"/>
  <c r="C11" i="11"/>
  <c r="C10" i="11"/>
  <c r="B7" i="10"/>
  <c r="B7" i="14"/>
  <c r="B6" i="14"/>
  <c r="B5" i="14"/>
  <c r="B4" i="14"/>
  <c r="B3" i="14"/>
  <c r="B8" i="11"/>
  <c r="B4" i="10"/>
  <c r="B5" i="10"/>
  <c r="B5" i="11" s="1"/>
  <c r="B6" i="10"/>
  <c r="B6" i="11" s="1"/>
  <c r="B3" i="10"/>
  <c r="B3" i="11" s="1"/>
  <c r="B28" i="11" l="1"/>
  <c r="B9" i="17"/>
</calcChain>
</file>

<file path=xl/sharedStrings.xml><?xml version="1.0" encoding="utf-8"?>
<sst xmlns="http://schemas.openxmlformats.org/spreadsheetml/2006/main" count="298" uniqueCount="202">
  <si>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</si>
  <si>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</si>
  <si>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</si>
  <si>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</si>
  <si>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</si>
  <si>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</si>
  <si>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</si>
  <si>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</si>
  <si>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</si>
  <si>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</si>
  <si>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</si>
  <si>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</si>
  <si>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</si>
  <si>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</si>
  <si>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</si>
  <si>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</si>
  <si>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</si>
  <si>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</si>
  <si>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</si>
  <si>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</si>
  <si>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</si>
  <si>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</si>
  <si>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</si>
  <si>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</si>
  <si>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</si>
  <si>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</si>
  <si>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</si>
  <si>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</si>
  <si>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</si>
  <si>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</si>
  <si>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</si>
  <si>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</si>
  <si>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</si>
  <si>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</si>
  <si>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</si>
  <si>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</si>
  <si>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</si>
  <si>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</si>
  <si>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</si>
  <si>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</si>
  <si>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</si>
  <si>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</si>
  <si>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</si>
  <si>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</si>
  <si>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</si>
  <si>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</si>
  <si>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</si>
  <si>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</si>
  <si>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</si>
  <si>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</si>
  <si>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</si>
  <si>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</si>
  <si>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</si>
  <si>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</si>
  <si>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</si>
  <si>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</si>
  <si>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</si>
  <si>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</si>
  <si>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</si>
  <si>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</si>
  <si>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</si>
  <si>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</si>
  <si>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</si>
  <si>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</si>
  <si>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</si>
  <si>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</si>
  <si>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</si>
  <si>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</si>
  <si>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</si>
  <si>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</si>
  <si>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</si>
  <si>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</si>
  <si>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</si>
  <si>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</si>
  <si>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</si>
  <si>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</si>
  <si>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</si>
  <si>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</si>
  <si>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</si>
  <si>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</si>
  <si>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</si>
  <si>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</si>
  <si>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</si>
  <si>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</si>
  <si>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</si>
  <si>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</si>
  <si>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</si>
  <si>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</si>
  <si>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</si>
  <si>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</si>
  <si>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</si>
  <si>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</si>
  <si>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</si>
  <si>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</si>
  <si>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</si>
  <si>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</si>
  <si>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</si>
  <si>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</si>
  <si>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</si>
  <si>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</si>
  <si>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</si>
  <si>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</si>
  <si>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</si>
  <si>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</si>
  <si>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</si>
  <si>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</si>
  <si>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</si>
  <si>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</si>
  <si>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</si>
  <si>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</si>
  <si>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</si>
  <si>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</si>
  <si>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</si>
  <si>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</si>
  <si>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</si>
  <si>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</si>
  <si>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</si>
  <si>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</si>
  <si>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</si>
  <si>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</si>
  <si>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</si>
  <si>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</si>
  <si>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</si>
  <si>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</si>
  <si>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</si>
  <si>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</si>
  <si>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</si>
  <si>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</si>
  <si>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</si>
  <si>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</si>
  <si>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</si>
  <si>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</si>
  <si>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</si>
  <si>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</si>
  <si>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</si>
  <si>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</si>
  <si>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</si>
  <si>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</si>
  <si>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</si>
  <si>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</si>
  <si>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</si>
  <si>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</si>
  <si>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</si>
  <si>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</si>
  <si>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</si>
  <si>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</si>
  <si>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</si>
  <si>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</si>
  <si>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</si>
  <si>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</si>
  <si>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</si>
  <si>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</si>
  <si>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</si>
  <si>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</si>
  <si>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</si>
  <si>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</si>
  <si>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</si>
  <si>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</si>
  <si>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</si>
  <si>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</si>
  <si>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</si>
  <si>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</si>
  <si>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</si>
  <si>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</si>
  <si>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</si>
  <si>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</si>
  <si>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</si>
  <si>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</si>
  <si>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</si>
  <si>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</si>
  <si>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</si>
  <si>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</si>
  <si>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</si>
  <si>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</si>
  <si>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41001333301020240036100</t>
  </si>
  <si>
    <t>JUZGADO 10 ADMINISTRATIVO DEL CIRCUITO DE NEIVA</t>
  </si>
  <si>
    <t xml:space="preserve"> MUNICIPIO DE ISNOS; YIMER JESÚS STERLING SÁNCHEZ; COLOMBIANA DE ASISTENCIA S.A.S.; FEDERACIÓN COLOMBIANA DE DEPORTES AÉREOS.</t>
  </si>
  <si>
    <t>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t>
  </si>
  <si>
    <t>MARÍA ANYELA VALENZUELA MUÑOZ</t>
  </si>
  <si>
    <t>13 DE OCTUBRE DE 2022</t>
  </si>
  <si>
    <t>11 DE OCTUBRE DE 2024</t>
  </si>
  <si>
    <t>9 DE DICIEMBRE DE 2024</t>
  </si>
  <si>
    <t>Daño a la Salud</t>
  </si>
  <si>
    <t>Daño Moral</t>
  </si>
  <si>
    <t>No especifica - Asociada a Certificado de Emisión N° B11-8159-1331429 (anexo 12) de Colasistencia</t>
  </si>
  <si>
    <t>18 DE MARZO DE 2025</t>
  </si>
  <si>
    <t>13 DE JUNIO DE 2025</t>
  </si>
  <si>
    <t>10 DE JULIO DE 2025</t>
  </si>
  <si>
    <t xml:space="preserve">* Ver nota aclaratoria en los hechos. Solicitamos se haga una búsqueda de los siguientes: 1.	YIMER JESÚS STERLING SÁNCHEZ,  C.C. 83.219.292.
2.	AGENCIA DE VIAJES CIELO PARAPENTE (ESTABLECIMIENTO DE COMERCIO), NIT. 83.219.292-0.
3.	COLOMBIANA DE ASISTENCIA S.A.S., NIT. 900.015.278‑0.
4.	MARIA ANYELA VALENZUELA MUÑOZ, C.C. 1.084.897.704. </t>
  </si>
  <si>
    <t xml:space="preserve">* Ver nota aclaratoria en los hechos. Solicitamos se haga una búsqueda de los siguientes: 1. C.C. 83.219.292.
2.	NIT. 83.219.292-0.
3.	NIT. 900.015.278‑0.
4.	C.C. 1.084.897.704. </t>
  </si>
  <si>
    <t xml:space="preserve">La demandante y víctima directa, MARIA ANYELA VALENZUELA MUÑOZ, contrató con el señor YIMER JESÚS STERLING SÁNCHEZ, identificado con la cédula de ciudadanía No. 83.219.292 la actividad de VUELO EN PARAPENTE, el 13 de octubre de 2022.
De entrada, es importante aclarar que el señor YIMER JESÚS STERLING SÁNCHEZ es propietario del establecimiento de comercio “AGENCIA DE VIAJES CIELO PARAPENTE”. El establecimiento de comercio, si bien cuenta con NIT. (83.219.292-0), no tiene personería jurídica. 
En el desarrollo de la actividad y según la demandante, por un descuido del piloto del parapente, éste chocó contra un risco lo cual le produjo lesiones en sus miembros  inferiores.
Teniendo en cuenta que el establecimiento de comercio no contaba con organismos de socorro o elementos con los cuales se pudiera prestar los primeros auxilios, la señora MARÍA ANYELA VALENZUELA MUÑOZ, fue conducida por miembros del establecimiento de comercio al Hospital Departamental San Antonio de Pitalito. Posterior a ello, la demandante fue calificada por parte de la Junta de Calificación de Invalidez del Huila, en donde se le dictaminó una PCL de 12.62%.
Se endilga responsabilidad al propietario del establecimiento de comercio, así como al Municipio de Isnos por la presunta omisión por “(…) permitir el libre funcionamiento del establecimiento de comercio que oferta dentro de sus prácticas el vuelo en parapente, sin que esta contara con los elementos básicos de seguridad para un correcto funcionamiento, establecidas en el REGLAMENTO NACIONAL DE PARAPENTE DE LA FEDERACIÓN COLOMBIANA DE DEPORTES AÉREOS – FEDEAEREOS (…)”. 
* Nota aclaratoria. Respecto de la póliza, le explicamos lo siguiente:
Con el llamamiento en garantía no se presentó ninguna póliza expedida por Allianz. Obra únicamente una certificación expedida por Colombiana de Asistencia S.A.S. en la que se indica que dicha compañía contrató una póliza con cobertura de RCE para sus turistas, expedida por Allianz y que tiene un vínculo con la agencia YIMER JESÚS STERLING SÁNCHEZ - AGENCIA DE VIAJES CIELO PARAPENTE, identificada con el NIT 83219292-0. Pero, como se trata de un establecimiento de comercio, no puede ser parte. 
El propietario del referido establecimiento es el señor YIMER JESÚS STERLING SÁNCHEZ. 
Entendemos por los anexos del expediente que entre el señor STERLING y COLOMBIANA DE ASISTENCIA S.A.S., existe un convenio con Allianz. 
Por lo expuesto, y ante la incertidumbre de quién es el asegurado, tomador y beneficiario de la póliza y cuáles son las coberturas contratadas, les solicitamos hacer una búsqueda teniendo en cuenta los siguientes nombres y documentos de identidad:
1.	YIMER JESÚS STERLING SÁNCHEZ,  C.C. 83.219.292.
2.	AGENCIA DE VIAJES CIELO PARAPENTE (ESTABLECIMIENTO DE COMERCIO), NIT. 83.219.292-0.
3.	COLOMBIANA DE ASISTENCIA S.A.S., NIT. 900.015.278‑0.
4.	MARIA ANYELA VALENZUELA MUÑOZ, C.C. 1.084.897.704. </t>
  </si>
  <si>
    <t>PLO</t>
  </si>
  <si>
    <t>10% del valor de la perdida mínimo 1 SMMLV</t>
  </si>
  <si>
    <t>01/01/2022-01/01/2023</t>
  </si>
  <si>
    <t xml:space="preserve">• Disminución de la suma asegurada por pago de indemnizaciones con cargo a la PÓLIZA 23044608
</t>
  </si>
  <si>
    <t>Consultada la siniestralidad, no se eviencian pagos en la garantía PLO a corte de junio de 2025</t>
  </si>
  <si>
    <t>N/A</t>
  </si>
  <si>
    <t>213749748 - Apl. 214801</t>
  </si>
  <si>
    <t>disminución por condiciones de la póliza</t>
  </si>
  <si>
    <t xml:space="preserve">"1. EXCEPCIONES DE MÉRITO FRENTE A LA DEMANDA.
- Falta de legitimación en la causa.
- Inexistencia de relación de causalidad entre el daño o perjuicio alegado por la parte actora y la conducta de YIMER JESÚS STERLING SÁNCHEZ / CIELO PARAPENTE.
- Subsidiaria: reducción de la indemnización por concurrencia de culpas.
- Excepciones planteadas por quien formuló el llamamiento en garantía a mi representada.
- Improcedencia de reconocimiento e indebida tasación de los perjuicios a título de lucro cesante.
- Improcedencia de reconocimiento e indebida tasación de los perjuicios a título de daño a la salud.
- Indebida tasación de los perjuicios por daño moral.
- Genérica o innominada.
2. EXCEPCIONES FRENTE AL LLAMAMIENTO EN GARANTÍA.
- Inexigibilidad de obligación indemnizatoria a cargo de mi prohijada por la no realización del riesgo asegurado en la póliza de responsabilidad civil extracontractual No. 023044608 / 0.
- Inaplicabilidad de la cobertura de la póliza 023044608 / 0. por cuanto el daño acaecido se encuentra excluido al ser producto de la inobservancia de las normas y recomendaciones para el desarrollo de la actividad turística.
- Límite máximo de responsabilidad y disponibilidad del valor asegurado en la póliza de responsabilidad civil extracontractual No. 023044608 / 0.
- Del límite máximo de responsabilidad en lo concerniente al deducible de la póliza de responsabilidad civil extracontractual No. 023044608 / 0.
- Carácter meramente indemnizatorio que revisten los contratos de seguro.
- Riesgos expresamente excluidos en la póliza de responsabilidad civil extracontractual No. 023044608 / 0.
- Disponibilidad del valor asegurado.
- Pago por reembolso.
- Genérica y otras."	</t>
  </si>
  <si>
    <t>La contingencia se califica como EVENTUAL, toda vez que tanto la cobertura material del contrato de seguro como la determinación de la responsabilidad del asegurado dependen en su totalidad del debate y análisis probatorio que se adelante dentro del proceso judicial.
Respecto de la cobertura temporal, debe indicarse que la Póliza de Responsabilidad Civil Extracontractual General No. 023044608 / 0 fue pactada bajo la modalidad de “ocurrencia”, con una vigencia comprendida entre el 1 de enero y el 31 de diciembre de 2022; En consecuencia, al haberse presentado los hechos objeto del litigio el 13 de octubre de 2022, se verifica la cobertura temporal del negocio aseguraticio frente a los hechos debatidos en el trámite judicial. En relación con la cobertura material, es importante señalar que el amparo de PLO cubre las actividades de recreación y turismo desarrolladas directamente por COLASISTENCIA o por agencias u operadores turísticos con los que tenga convenio. En ese sentido, al existir un acuerdo comercial entre COLASISTENCIA y YIMER STERLING / CIELO PARAPENTE, en principio se configuraría cobertura material para los hechos objeto del litigio, toda vez que estos ocurrieron en el marco de la actividad recreativa de parapente prestada por dicho establecimiento y bajo el amparo del convenio con COLASISTENCIA. No obstante, esta cobertura material podría verse soslayada por la aplicación de la exclusión C del condicionado, la cual hace referencia al incumplimiento de requisitos normativos o normas técnicas que regulen la actividad recreativa, aspecto que es objeto de debate probatorio en el interior del proceso, el éxito de la exclusión se sujetará a que se acredite que el señor Yimer Jesús no tenía la autorización para realizar actividades de aventura como operario turístico para la fecha de los hechos y/o que tampoco la Federación Colombiana de Deportes Aéreos lo avaló para prestar el servicio como independiente, bajo un acuerdo con el Club Alta Delta Fly Addition, máxime que al parecer no estaba adscrito a ese club. 
En cuanto a la responsabilidad del asegurado YIMER STERLING / CIELO PARAPENTE, su determinación está sujeta a las pruebas que se decreten y practiquen en el proceso, dado que las versiones sobre las circunstancias y causas del accidente presentadas por las partes son divergentes y deberán esclarecerse judicialmente. Adicionalmente, como se anticipó, el cumplimiento de las regulaciones normativas y técnicas por parte del establecimiento CIELO PARAPENTE aún no se encuentra plenamente demostrado, constituyéndose en un punto central de la controversia judicial, también se deberá acreditar la culpa exclusiva de la víctima o al menos su participación, teniendo en cuenta que al parecer la señora María Anyela Valenzuela hizo caso omiso a las instrucciones del operario del parapente y bajó los pies cuando no debía.
Todo lo anterior se expone sin perjuicio del carácter contingente del proceso judicial.</t>
  </si>
  <si>
    <t>LIQUIDACIÓN OBJETIVA: se reconocerán máximo  $90.000.000, de acuerdo con las condiciones de la póliza, sin embargo, se pasa a discriminar el valor arrojado total:
Como resultado de la revisión de los perjuicios reclamados y conforme a los lineamientos jurisprudenciales y a las condiciones de la póliza RCE No. 023044608 / 0, se determina una liquidación objetiva total de  $90.000.000, conforme al siguiente análisis:
1. Lucro Cesante:
No se reconocen perjuicios por este concepto, toda vez que la demandante no acreditó probatoriamente el ejercicio de actividad laboral al momento de los hechos, por lo que hasta este momento procesal, no se evidencia una disminución o pérdida de ingresos derivada de los hechos objeto de litigio, en ese sentido, no cumple con las reglas jurisprudenciales de la sentencia de unificación del 18 de julio de 2019 de la Sección Tercera del C.E. para su reconocimiento. 
2. Perjuicios Morales
Se reconoce un total de 130 SMLMV por este concepto, distribuidos así:
20 SMLMV para cada uno de los siguientes familiares en primer y segundo grado, en atención al dictamen de PCL (12.62%) y la presunción de aflicción conforme a los baremos fijados por el Consejo de Estado en providencia del 28 de agosto de 2014:
MARIA ANYELA VALENZUELA MUÑOZ (víctima directa)
ASHLEY ROJAS (hija)
DARIAN MIGUEL CHILITO VALENZUELA (hija)
YIVERALEY ROJAS ROJAS (esposo)
JOSE GEIMER VALENZUELA (padre)
Así mismo, se reconocen 10 SMLMV para cada uno de los siguientes hermanos:
JOSE GEIMER VALENZUELA MUÑOZ
CARLOS JOHAN VALENZUELA MUÑOZ
ANA MARIA VALENZUELA MUÑOZ
No se hace reconocimiento alguno respecto a los sobrinos de la víctima, ya que no se acreditó vínculo de afecto ni aflicción sufrida hasta esta instancia procesal.
El valor total de 130 SMLMV, a 2025 corresponde a $185.055.000, calculado con base en el salario mínimo mensual vigente ($1.423.500).
3. Daño a la Salud
Se reconocen 20 SMLMV exclusivamente a la víctima directa, en consonancia con la jurisprudencia del Consejo de Estado (sentencia del 14 de septiembre de 2011, exp. 19031), que limita este tipo de perjuicio únicamente a quien sufre la afectación directa y, conforme a los baremos jurisprudenciales con ocasión de la calificación de PCL (12,62%).
Para 2025, este valor equivale a $28.470.000 (20 × $1.423.500).
4. Determinación de la pérdida y deducible
La pérdida total asciende a la sumatoria de los perjuicios reconocidos:
Perjuicios morales: $185.055.000
Daño a la salud: $28.470.000
Total pérdida: $213.525.000
La póliza contempla un deducible del 10% del valor de la pérdida, mínimo 1 SMMLV. 
5. Suma asegurada total
No obstante lo anterior, conforme a lo estipulado en la póliza y al artículo 1079 del Código de Comercio, la aseguradora solo está obligada a responder hasta el valor asegurado.
En este caso, el límite de cobertura por evento es de $100.000.000, valor que representa la exposición máxima de la compañía y disminuye la exposición conforme se plasmó en casilla C20 del presente documento.
A dicho valor asegurado que sería la exposición total de la compañía, le aplicamos el deducible del 10% que sería igual a $10.000.000, con lo cual la exposición total de la compañía sería igual a $90.000.000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</si>
</sst>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2" xfId="0" applyNumberFormat="1" applyBorder="1" applyAlignment="1">
      <alignment horizontal="justify" vertical="top" wrapText="1"/>
    </xf>
    <xf numFmtId="3" fontId="0" fillId="0" borderId="3" xfId="0" applyNumberForma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3" fontId="0" fillId="0" borderId="2" xfId="0" applyNumberForma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90" zoomScaleNormal="90" workbookViewId="0">
      <selection activeCell="C20" sqref="C20"/>
    </sheetView>
  </sheetViews>
  <sheetFormatPr baseColWidth="10" defaultColWidth="0" defaultRowHeight="14.4" x14ac:dyDescent="0.3"/>
  <cols>
    <col min="1" max="1" width="92.5546875" style="7" customWidth="1"/>
    <col min="2" max="2" width="63.88671875" style="7" customWidth="1"/>
    <col min="3" max="3" width="75.109375" style="7" customWidth="1"/>
    <col min="4" max="16384" width="11.44140625" style="2" hidden="1"/>
  </cols>
  <sheetData>
    <row r="1" spans="1:3" ht="28.5" customHeight="1" x14ac:dyDescent="0.3">
      <c r="A1" s="59" t="s">
        <v>0</v>
      </c>
      <c r="B1" s="59"/>
      <c r="C1" s="59"/>
    </row>
    <row r="2" spans="1:3" x14ac:dyDescent="0.3">
      <c r="A2" s="5" t="s">
        <v>1</v>
      </c>
      <c r="B2" s="62" t="s">
        <v>174</v>
      </c>
      <c r="C2" s="63"/>
    </row>
    <row r="3" spans="1:3" x14ac:dyDescent="0.3">
      <c r="A3" s="5" t="s">
        <v>2</v>
      </c>
      <c r="B3" s="60" t="s">
        <v>175</v>
      </c>
      <c r="C3" s="61"/>
    </row>
    <row r="4" spans="1:3" x14ac:dyDescent="0.3">
      <c r="A4" s="5" t="s">
        <v>3</v>
      </c>
      <c r="B4" s="60" t="s">
        <v>176</v>
      </c>
      <c r="C4" s="61"/>
    </row>
    <row r="5" spans="1:3" ht="14.4" customHeight="1" x14ac:dyDescent="0.3">
      <c r="A5" s="5" t="s">
        <v>4</v>
      </c>
      <c r="B5" s="60" t="s">
        <v>177</v>
      </c>
      <c r="C5" s="61"/>
    </row>
    <row r="6" spans="1:3" x14ac:dyDescent="0.3">
      <c r="A6" s="5" t="s">
        <v>5</v>
      </c>
      <c r="B6" s="44" t="s">
        <v>6</v>
      </c>
      <c r="C6" s="44"/>
    </row>
    <row r="7" spans="1:3" x14ac:dyDescent="0.3">
      <c r="A7" s="5" t="s">
        <v>7</v>
      </c>
      <c r="B7" s="60" t="s">
        <v>178</v>
      </c>
      <c r="C7" s="61"/>
    </row>
    <row r="8" spans="1:3" x14ac:dyDescent="0.3">
      <c r="A8" s="5" t="s">
        <v>8</v>
      </c>
      <c r="B8" s="57" t="s">
        <v>179</v>
      </c>
      <c r="C8" s="58"/>
    </row>
    <row r="9" spans="1:3" x14ac:dyDescent="0.3">
      <c r="A9" s="5" t="s">
        <v>9</v>
      </c>
      <c r="B9" s="57" t="s">
        <v>180</v>
      </c>
      <c r="C9" s="58"/>
    </row>
    <row r="10" spans="1:3" x14ac:dyDescent="0.3">
      <c r="A10" s="5" t="s">
        <v>10</v>
      </c>
      <c r="B10" s="57" t="s">
        <v>181</v>
      </c>
      <c r="C10" s="58"/>
    </row>
    <row r="11" spans="1:3" ht="23.25" customHeight="1" x14ac:dyDescent="0.3">
      <c r="A11" s="5" t="s">
        <v>11</v>
      </c>
      <c r="B11" s="57"/>
      <c r="C11" s="58"/>
    </row>
    <row r="12" spans="1:3" x14ac:dyDescent="0.3">
      <c r="A12" s="45"/>
      <c r="B12" s="46" t="s">
        <v>190</v>
      </c>
      <c r="C12" s="44"/>
    </row>
    <row r="13" spans="1:3" ht="30" customHeight="1" x14ac:dyDescent="0.3">
      <c r="A13" s="45"/>
      <c r="B13" s="44"/>
      <c r="C13" s="44"/>
    </row>
    <row r="14" spans="1:3" ht="26.4" customHeight="1" x14ac:dyDescent="0.3">
      <c r="A14" s="45"/>
      <c r="B14" s="44"/>
      <c r="C14" s="44"/>
    </row>
    <row r="15" spans="1:3" x14ac:dyDescent="0.3">
      <c r="A15" s="5" t="s">
        <v>12</v>
      </c>
      <c r="B15" s="51">
        <f>SUM(C17,C18,C20,C21,C23)</f>
        <v>478982156</v>
      </c>
      <c r="C15" s="52"/>
    </row>
    <row r="16" spans="1:3" ht="33.75" customHeight="1" x14ac:dyDescent="0.3">
      <c r="A16" s="53" t="s">
        <v>13</v>
      </c>
      <c r="B16" s="54" t="s">
        <v>14</v>
      </c>
      <c r="C16" s="54"/>
    </row>
    <row r="17" spans="1:3" ht="33.75" customHeight="1" x14ac:dyDescent="0.3">
      <c r="A17" s="53"/>
      <c r="B17" s="11" t="s">
        <v>15</v>
      </c>
      <c r="C17" s="6">
        <v>29156156</v>
      </c>
    </row>
    <row r="18" spans="1:3" ht="33.75" customHeight="1" x14ac:dyDescent="0.3">
      <c r="A18" s="53"/>
      <c r="B18" s="11" t="s">
        <v>16</v>
      </c>
      <c r="C18" s="6"/>
    </row>
    <row r="19" spans="1:3" x14ac:dyDescent="0.3">
      <c r="A19" s="53"/>
      <c r="B19" s="55" t="s">
        <v>17</v>
      </c>
      <c r="C19" s="56"/>
    </row>
    <row r="20" spans="1:3" x14ac:dyDescent="0.3">
      <c r="A20" s="53"/>
      <c r="B20" s="11" t="s">
        <v>183</v>
      </c>
      <c r="C20" s="6">
        <v>224913000</v>
      </c>
    </row>
    <row r="21" spans="1:3" x14ac:dyDescent="0.3">
      <c r="A21" s="53"/>
      <c r="B21" s="11" t="s">
        <v>182</v>
      </c>
      <c r="C21" s="6">
        <v>224913000</v>
      </c>
    </row>
    <row r="22" spans="1:3" x14ac:dyDescent="0.3">
      <c r="A22" s="53"/>
      <c r="B22" s="55" t="s">
        <v>18</v>
      </c>
      <c r="C22" s="56"/>
    </row>
    <row r="23" spans="1:3" x14ac:dyDescent="0.3">
      <c r="A23" s="53"/>
      <c r="B23" s="11"/>
      <c r="C23" s="16"/>
    </row>
    <row r="24" spans="1:3" x14ac:dyDescent="0.3">
      <c r="A24" s="5" t="s">
        <v>19</v>
      </c>
      <c r="B24" s="46" t="s">
        <v>188</v>
      </c>
      <c r="C24" s="44"/>
    </row>
    <row r="25" spans="1:3" ht="15.9" customHeight="1" x14ac:dyDescent="0.3">
      <c r="A25" s="5" t="s">
        <v>20</v>
      </c>
      <c r="B25" s="47" t="s">
        <v>189</v>
      </c>
      <c r="C25" s="48"/>
    </row>
    <row r="26" spans="1:3" x14ac:dyDescent="0.3">
      <c r="A26" s="5" t="s">
        <v>21</v>
      </c>
      <c r="B26" s="44" t="s">
        <v>184</v>
      </c>
      <c r="C26" s="44"/>
    </row>
    <row r="27" spans="1:3" x14ac:dyDescent="0.3">
      <c r="A27" s="5" t="s">
        <v>22</v>
      </c>
      <c r="B27" s="49" t="s">
        <v>185</v>
      </c>
      <c r="C27" s="50"/>
    </row>
    <row r="28" spans="1:3" x14ac:dyDescent="0.3">
      <c r="A28" s="5" t="s">
        <v>23</v>
      </c>
      <c r="B28" s="43" t="s">
        <v>186</v>
      </c>
      <c r="C28" s="43"/>
    </row>
    <row r="29" spans="1:3" x14ac:dyDescent="0.3">
      <c r="A29" s="5" t="s">
        <v>24</v>
      </c>
      <c r="B29" s="44" t="s">
        <v>187</v>
      </c>
      <c r="C29" s="44"/>
    </row>
    <row r="34" spans="4:4" x14ac:dyDescent="0.3">
      <c r="D34" s="2" t="str">
        <f t="shared" ref="D34:D35" si="0">UPPER(A34)</f>
        <v/>
      </c>
    </row>
    <row r="35" spans="4:4" x14ac:dyDescent="0.3">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C30" sqref="C30"/>
    </sheetView>
  </sheetViews>
  <sheetFormatPr baseColWidth="10" defaultColWidth="0" defaultRowHeight="14.4" x14ac:dyDescent="0.3"/>
  <cols>
    <col min="1" max="1" width="44.44140625" customWidth="1"/>
    <col min="2" max="2" width="25.88671875" customWidth="1"/>
    <col min="3" max="3" width="100.5546875" customWidth="1"/>
    <col min="4" max="16384" width="11.44140625" hidden="1"/>
  </cols>
  <sheetData>
    <row r="1" spans="1:3" ht="25.8" x14ac:dyDescent="0.3">
      <c r="A1" s="74" t="s">
        <v>25</v>
      </c>
      <c r="B1" s="74"/>
      <c r="C1" s="74"/>
    </row>
    <row r="2" spans="1:3" x14ac:dyDescent="0.3">
      <c r="A2" s="13" t="s">
        <v>26</v>
      </c>
      <c r="B2" s="75" t="s">
        <v>197</v>
      </c>
      <c r="C2" s="50"/>
    </row>
    <row r="3" spans="1:3" x14ac:dyDescent="0.3">
      <c r="A3" s="5" t="s">
        <v>27</v>
      </c>
      <c r="B3" s="44" t="str">
        <f>'GENERALES NOTA 322'!B2:C2</f>
        <v>41001333301020240036100</v>
      </c>
      <c r="C3" s="44"/>
    </row>
    <row r="4" spans="1:3" x14ac:dyDescent="0.3">
      <c r="A4" s="5" t="s">
        <v>28</v>
      </c>
      <c r="B4" s="44" t="str">
        <f>'GENERALES NOTA 322'!B3:C3</f>
        <v>JUZGADO 10 ADMINISTRATIVO DEL CIRCUITO DE NEIVA</v>
      </c>
      <c r="C4" s="44"/>
    </row>
    <row r="5" spans="1:3" x14ac:dyDescent="0.3">
      <c r="A5" s="5" t="s">
        <v>29</v>
      </c>
      <c r="B5" s="44" t="str">
        <f>'GENERALES NOTA 322'!B4:C4</f>
        <v xml:space="preserve"> MUNICIPIO DE ISNOS; YIMER JESÚS STERLING SÁNCHEZ; COLOMBIANA DE ASISTENCIA S.A.S.; FEDERACIÓN COLOMBIANA DE DEPORTES AÉREOS.</v>
      </c>
      <c r="C5" s="44"/>
    </row>
    <row r="6" spans="1:3" x14ac:dyDescent="0.3">
      <c r="A6" s="5" t="s">
        <v>30</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x14ac:dyDescent="0.3">
      <c r="A7" s="5" t="s">
        <v>31</v>
      </c>
      <c r="B7" s="44" t="str">
        <f>'GENERALES NOTA 322'!B6:C6</f>
        <v>LLAMADA EN GARANTIA</v>
      </c>
      <c r="C7" s="44"/>
    </row>
    <row r="8" spans="1:3" x14ac:dyDescent="0.3">
      <c r="A8" s="13" t="s">
        <v>32</v>
      </c>
      <c r="B8" s="46">
        <v>23044608</v>
      </c>
      <c r="C8" s="44"/>
    </row>
    <row r="9" spans="1:3" x14ac:dyDescent="0.3">
      <c r="A9" s="13" t="s">
        <v>11</v>
      </c>
      <c r="B9" s="44" t="s">
        <v>191</v>
      </c>
      <c r="C9" s="44"/>
    </row>
    <row r="10" spans="1:3" x14ac:dyDescent="0.3">
      <c r="A10" s="13" t="s">
        <v>33</v>
      </c>
      <c r="B10" s="76">
        <v>100000000</v>
      </c>
      <c r="C10" s="77"/>
    </row>
    <row r="11" spans="1:3" x14ac:dyDescent="0.3">
      <c r="A11" s="13" t="s">
        <v>34</v>
      </c>
      <c r="B11" s="49" t="s">
        <v>192</v>
      </c>
      <c r="C11" s="50"/>
    </row>
    <row r="12" spans="1:3" x14ac:dyDescent="0.3">
      <c r="A12" s="13" t="s">
        <v>35</v>
      </c>
      <c r="B12" s="60" t="s">
        <v>141</v>
      </c>
      <c r="C12" s="61"/>
    </row>
    <row r="13" spans="1:3" x14ac:dyDescent="0.3">
      <c r="A13" s="13" t="s">
        <v>36</v>
      </c>
      <c r="B13" s="44" t="s">
        <v>193</v>
      </c>
      <c r="C13" s="44"/>
    </row>
    <row r="14" spans="1:3" x14ac:dyDescent="0.3">
      <c r="A14" s="13" t="s">
        <v>37</v>
      </c>
      <c r="B14" s="44" t="s">
        <v>136</v>
      </c>
      <c r="C14" s="44"/>
    </row>
    <row r="15" spans="1:3" x14ac:dyDescent="0.3">
      <c r="A15" s="13" t="s">
        <v>38</v>
      </c>
      <c r="B15" s="44" t="s">
        <v>136</v>
      </c>
      <c r="C15" s="44"/>
    </row>
    <row r="16" spans="1:3" x14ac:dyDescent="0.3">
      <c r="A16" s="72" t="s">
        <v>39</v>
      </c>
      <c r="B16" s="44"/>
      <c r="C16" s="44"/>
    </row>
    <row r="17" spans="1:3" x14ac:dyDescent="0.3">
      <c r="A17" s="73"/>
      <c r="B17" s="9" t="s">
        <v>40</v>
      </c>
      <c r="C17" s="10" t="s">
        <v>41</v>
      </c>
    </row>
    <row r="18" spans="1:3" x14ac:dyDescent="0.3">
      <c r="A18" s="73"/>
      <c r="B18" s="11"/>
      <c r="C18" s="11"/>
    </row>
    <row r="19" spans="1:3" x14ac:dyDescent="0.3">
      <c r="A19" s="73"/>
      <c r="B19" s="11"/>
      <c r="C19" s="11"/>
    </row>
    <row r="20" spans="1:3" x14ac:dyDescent="0.3">
      <c r="A20" s="73"/>
      <c r="B20" s="11"/>
      <c r="C20" s="11"/>
    </row>
    <row r="21" spans="1:3" x14ac:dyDescent="0.3">
      <c r="A21" s="13" t="s">
        <v>42</v>
      </c>
      <c r="B21" s="44" t="s">
        <v>97</v>
      </c>
      <c r="C21" s="44"/>
    </row>
    <row r="22" spans="1:3" x14ac:dyDescent="0.3">
      <c r="A22" s="13" t="s">
        <v>43</v>
      </c>
      <c r="B22" s="60"/>
      <c r="C22" s="61"/>
    </row>
    <row r="23" spans="1:3" x14ac:dyDescent="0.3">
      <c r="A23" s="13" t="s">
        <v>44</v>
      </c>
      <c r="B23" s="44" t="s">
        <v>172</v>
      </c>
      <c r="C23" s="44"/>
    </row>
    <row r="24" spans="1:3" x14ac:dyDescent="0.3">
      <c r="A24" s="13" t="s">
        <v>45</v>
      </c>
      <c r="B24" s="44"/>
      <c r="C24" s="44"/>
    </row>
    <row r="25" spans="1:3" x14ac:dyDescent="0.3">
      <c r="A25" s="13" t="s">
        <v>46</v>
      </c>
      <c r="B25" s="44"/>
      <c r="C25" s="44"/>
    </row>
    <row r="26" spans="1:3" x14ac:dyDescent="0.3">
      <c r="A26" s="12" t="s">
        <v>47</v>
      </c>
      <c r="B26" s="44" t="s">
        <v>97</v>
      </c>
      <c r="C26" s="44"/>
    </row>
    <row r="27" spans="1:3" x14ac:dyDescent="0.3">
      <c r="A27" s="71" t="s">
        <v>48</v>
      </c>
      <c r="B27" s="71"/>
      <c r="C27" s="71"/>
    </row>
    <row r="28" spans="1:3" ht="14.4" customHeight="1" x14ac:dyDescent="0.3">
      <c r="A28" s="66" t="s">
        <v>49</v>
      </c>
      <c r="B28" s="67"/>
      <c r="C28" s="29"/>
    </row>
    <row r="29" spans="1:3" ht="14.4" customHeight="1" x14ac:dyDescent="0.3">
      <c r="A29" s="68" t="s">
        <v>50</v>
      </c>
      <c r="B29" s="69"/>
      <c r="C29" s="29"/>
    </row>
    <row r="30" spans="1:3" ht="14.4" customHeight="1" x14ac:dyDescent="0.3">
      <c r="A30" s="68" t="s">
        <v>194</v>
      </c>
      <c r="B30" s="69"/>
      <c r="C30" s="30" t="s">
        <v>195</v>
      </c>
    </row>
    <row r="31" spans="1:3" ht="14.4" customHeight="1" x14ac:dyDescent="0.3">
      <c r="A31" s="68" t="s">
        <v>51</v>
      </c>
      <c r="B31" s="69"/>
      <c r="C31" s="29"/>
    </row>
    <row r="32" spans="1:3" x14ac:dyDescent="0.3">
      <c r="A32" s="68" t="s">
        <v>52</v>
      </c>
      <c r="B32" s="69"/>
      <c r="C32" s="29"/>
    </row>
    <row r="33" spans="1:3" ht="14.4" customHeight="1" x14ac:dyDescent="0.3">
      <c r="A33" s="68" t="s">
        <v>53</v>
      </c>
      <c r="B33" s="69"/>
      <c r="C33" s="29"/>
    </row>
    <row r="34" spans="1:3" ht="14.4" customHeight="1" x14ac:dyDescent="0.3">
      <c r="A34" s="68" t="s">
        <v>54</v>
      </c>
      <c r="B34" s="69"/>
      <c r="C34" s="31"/>
    </row>
    <row r="35" spans="1:3" x14ac:dyDescent="0.3">
      <c r="A35" s="66" t="s">
        <v>55</v>
      </c>
      <c r="B35" s="67"/>
      <c r="C35" s="32"/>
    </row>
    <row r="36" spans="1:3" x14ac:dyDescent="0.3">
      <c r="A36" s="70" t="s">
        <v>56</v>
      </c>
      <c r="B36" s="70"/>
      <c r="C36" s="70"/>
    </row>
    <row r="37" spans="1:3" x14ac:dyDescent="0.3">
      <c r="A37" s="64" t="s">
        <v>57</v>
      </c>
      <c r="B37" s="64"/>
      <c r="C37" s="11" t="s">
        <v>196</v>
      </c>
    </row>
    <row r="38" spans="1:3" x14ac:dyDescent="0.3">
      <c r="A38" s="64" t="s">
        <v>58</v>
      </c>
      <c r="B38" s="64"/>
      <c r="C38" s="11" t="s">
        <v>196</v>
      </c>
    </row>
    <row r="39" spans="1:3" x14ac:dyDescent="0.3">
      <c r="A39" s="64" t="s">
        <v>59</v>
      </c>
      <c r="B39" s="64"/>
      <c r="C39" s="11" t="s">
        <v>196</v>
      </c>
    </row>
    <row r="40" spans="1:3" x14ac:dyDescent="0.3">
      <c r="A40" s="64" t="s">
        <v>60</v>
      </c>
      <c r="B40" s="64"/>
      <c r="C40" s="11" t="s">
        <v>196</v>
      </c>
    </row>
    <row r="41" spans="1:3" x14ac:dyDescent="0.3">
      <c r="A41" s="64" t="s">
        <v>61</v>
      </c>
      <c r="B41" s="64"/>
      <c r="C41" s="11" t="s">
        <v>196</v>
      </c>
    </row>
    <row r="42" spans="1:3" x14ac:dyDescent="0.3">
      <c r="A42" s="64" t="s">
        <v>62</v>
      </c>
      <c r="B42" s="64"/>
      <c r="C42" s="11" t="s">
        <v>196</v>
      </c>
    </row>
    <row r="43" spans="1:3" x14ac:dyDescent="0.3">
      <c r="A43" s="64" t="s">
        <v>63</v>
      </c>
      <c r="B43" s="64"/>
      <c r="C43" s="11" t="s">
        <v>196</v>
      </c>
    </row>
    <row r="44" spans="1:3" x14ac:dyDescent="0.3">
      <c r="A44" s="64" t="s">
        <v>64</v>
      </c>
      <c r="B44" s="64"/>
      <c r="C44" s="11" t="s">
        <v>196</v>
      </c>
    </row>
    <row r="45" spans="1:3" x14ac:dyDescent="0.3">
      <c r="A45" s="64" t="s">
        <v>65</v>
      </c>
      <c r="B45" s="64"/>
      <c r="C45" s="11" t="s">
        <v>196</v>
      </c>
    </row>
    <row r="46" spans="1:3" x14ac:dyDescent="0.3">
      <c r="A46" s="64" t="s">
        <v>66</v>
      </c>
      <c r="B46" s="64"/>
      <c r="C46" s="11" t="s">
        <v>196</v>
      </c>
    </row>
    <row r="47" spans="1:3" x14ac:dyDescent="0.3">
      <c r="A47" s="64" t="s">
        <v>67</v>
      </c>
      <c r="B47" s="64"/>
      <c r="C47" s="11" t="s">
        <v>196</v>
      </c>
    </row>
    <row r="48" spans="1:3" x14ac:dyDescent="0.3">
      <c r="A48" s="64" t="s">
        <v>68</v>
      </c>
      <c r="B48" s="64"/>
      <c r="C48" s="11" t="s">
        <v>196</v>
      </c>
    </row>
    <row r="49" spans="1:3" x14ac:dyDescent="0.3">
      <c r="A49" s="64" t="s">
        <v>69</v>
      </c>
      <c r="B49" s="64"/>
      <c r="C49" s="11" t="s">
        <v>196</v>
      </c>
    </row>
    <row r="50" spans="1:3" x14ac:dyDescent="0.3">
      <c r="A50" s="64" t="s">
        <v>70</v>
      </c>
      <c r="B50" s="64"/>
      <c r="C50" s="11" t="s">
        <v>196</v>
      </c>
    </row>
    <row r="51" spans="1:3" x14ac:dyDescent="0.3">
      <c r="A51" s="64" t="s">
        <v>71</v>
      </c>
      <c r="B51" s="64"/>
      <c r="C51" s="11" t="s">
        <v>196</v>
      </c>
    </row>
    <row r="52" spans="1:3" x14ac:dyDescent="0.3">
      <c r="A52" s="64" t="s">
        <v>72</v>
      </c>
      <c r="B52" s="64"/>
      <c r="C52" s="11" t="s">
        <v>196</v>
      </c>
    </row>
    <row r="53" spans="1:3" x14ac:dyDescent="0.3">
      <c r="A53" s="65"/>
      <c r="B53" s="6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topLeftCell="A11" zoomScale="80" zoomScaleNormal="80" workbookViewId="0">
      <selection activeCell="B21" sqref="B21:C21"/>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74" t="s">
        <v>73</v>
      </c>
      <c r="B1" s="74"/>
      <c r="C1" s="74"/>
    </row>
    <row r="2" spans="1:6" x14ac:dyDescent="0.3">
      <c r="A2" s="20" t="s">
        <v>26</v>
      </c>
      <c r="B2" s="95" t="str">
        <f>'GENERALES NOTA 321'!B2:C2</f>
        <v>213749748 - Apl. 214801</v>
      </c>
      <c r="C2" s="96"/>
    </row>
    <row r="3" spans="1:6" x14ac:dyDescent="0.3">
      <c r="A3" s="21" t="s">
        <v>27</v>
      </c>
      <c r="B3" s="80" t="str">
        <f>'GENERALES NOTA 321'!B3:C3</f>
        <v>41001333301020240036100</v>
      </c>
      <c r="C3" s="80"/>
    </row>
    <row r="4" spans="1:6" x14ac:dyDescent="0.3">
      <c r="A4" s="21" t="s">
        <v>28</v>
      </c>
      <c r="B4" s="80" t="str">
        <f>'GENERALES NOTA 321'!B4:C4</f>
        <v>JUZGADO 10 ADMINISTRATIVO DEL CIRCUITO DE NEIVA</v>
      </c>
      <c r="C4" s="80"/>
    </row>
    <row r="5" spans="1:6" x14ac:dyDescent="0.3">
      <c r="A5" s="21" t="s">
        <v>29</v>
      </c>
      <c r="B5" s="80" t="str">
        <f>'GENERALES NOTA 321'!B5:C5</f>
        <v xml:space="preserve"> MUNICIPIO DE ISNOS; YIMER JESÚS STERLING SÁNCHEZ; COLOMBIANA DE ASISTENCIA S.A.S.; FEDERACIÓN COLOMBIANA DE DEPORTES AÉREOS.</v>
      </c>
      <c r="C5" s="80"/>
    </row>
    <row r="6" spans="1:6" ht="14.4" customHeight="1" x14ac:dyDescent="0.3">
      <c r="A6" s="21" t="s">
        <v>30</v>
      </c>
      <c r="B6" s="80" t="str">
        <f>'GENERALES NOTA 321'!B6:C6</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80"/>
    </row>
    <row r="7" spans="1:6" x14ac:dyDescent="0.3">
      <c r="A7" s="21" t="s">
        <v>31</v>
      </c>
      <c r="B7" s="80" t="str">
        <f>'GENERALES NOTA 321'!B7:C7</f>
        <v>LLAMADA EN GARANTIA</v>
      </c>
      <c r="C7" s="80"/>
    </row>
    <row r="8" spans="1:6" ht="28.8" x14ac:dyDescent="0.3">
      <c r="A8" s="21" t="s">
        <v>74</v>
      </c>
      <c r="B8" s="91">
        <f>'GENERALES NOTA 322'!B15:C15</f>
        <v>478982156</v>
      </c>
      <c r="C8" s="92"/>
    </row>
    <row r="9" spans="1:6" x14ac:dyDescent="0.3">
      <c r="A9" s="97" t="s">
        <v>75</v>
      </c>
      <c r="B9" s="83" t="s">
        <v>14</v>
      </c>
      <c r="C9" s="84"/>
    </row>
    <row r="10" spans="1:6" x14ac:dyDescent="0.3">
      <c r="A10" s="97"/>
      <c r="B10" s="22" t="s">
        <v>15</v>
      </c>
      <c r="C10" s="19">
        <f>'GENERALES NOTA 322'!C17</f>
        <v>29156156</v>
      </c>
    </row>
    <row r="11" spans="1:6" x14ac:dyDescent="0.3">
      <c r="A11" s="97"/>
      <c r="B11" s="22" t="s">
        <v>16</v>
      </c>
      <c r="C11" s="19">
        <f>'GENERALES NOTA 322'!C18</f>
        <v>0</v>
      </c>
    </row>
    <row r="12" spans="1:6" x14ac:dyDescent="0.3">
      <c r="A12" s="97"/>
      <c r="B12" s="83"/>
      <c r="C12" s="84"/>
    </row>
    <row r="13" spans="1:6" x14ac:dyDescent="0.3">
      <c r="A13" s="97"/>
      <c r="B13" s="22" t="s">
        <v>76</v>
      </c>
      <c r="C13" s="24">
        <v>224913000</v>
      </c>
    </row>
    <row r="14" spans="1:6" x14ac:dyDescent="0.3">
      <c r="A14" s="97"/>
      <c r="B14" s="22" t="s">
        <v>77</v>
      </c>
      <c r="C14" s="24">
        <v>224913000</v>
      </c>
      <c r="E14" t="s">
        <v>78</v>
      </c>
      <c r="F14" s="17">
        <v>0.7</v>
      </c>
    </row>
    <row r="15" spans="1:6" x14ac:dyDescent="0.3">
      <c r="A15" s="23" t="s">
        <v>79</v>
      </c>
      <c r="B15" s="95" t="s">
        <v>145</v>
      </c>
      <c r="C15" s="96"/>
    </row>
    <row r="16" spans="1:6" ht="89.25" customHeight="1" x14ac:dyDescent="0.3">
      <c r="A16" s="21" t="s">
        <v>81</v>
      </c>
      <c r="B16" s="93" t="s">
        <v>200</v>
      </c>
      <c r="C16" s="94"/>
    </row>
    <row r="17" spans="1:3" ht="28.5" customHeight="1" x14ac:dyDescent="0.3">
      <c r="A17" s="14" t="s">
        <v>82</v>
      </c>
      <c r="B17" s="78">
        <f>((C19+C20+C22+C23)-C26)*C25*C27</f>
        <v>90000000</v>
      </c>
      <c r="C17" s="78"/>
    </row>
    <row r="18" spans="1:3" x14ac:dyDescent="0.3">
      <c r="A18" s="23" t="s">
        <v>83</v>
      </c>
      <c r="B18" s="85" t="s">
        <v>14</v>
      </c>
      <c r="C18" s="86"/>
    </row>
    <row r="19" spans="1:3" x14ac:dyDescent="0.3">
      <c r="A19" s="81"/>
      <c r="B19" s="22" t="s">
        <v>15</v>
      </c>
      <c r="C19" s="19">
        <v>0</v>
      </c>
    </row>
    <row r="20" spans="1:3" x14ac:dyDescent="0.3">
      <c r="A20" s="82"/>
      <c r="B20" s="22" t="s">
        <v>198</v>
      </c>
      <c r="C20" s="19">
        <v>-113525000</v>
      </c>
    </row>
    <row r="21" spans="1:3" x14ac:dyDescent="0.3">
      <c r="A21" s="82"/>
      <c r="B21" s="83" t="s">
        <v>17</v>
      </c>
      <c r="C21" s="84"/>
    </row>
    <row r="22" spans="1:3" x14ac:dyDescent="0.3">
      <c r="A22" s="82"/>
      <c r="B22" s="22" t="s">
        <v>76</v>
      </c>
      <c r="C22" s="19">
        <v>185055000</v>
      </c>
    </row>
    <row r="23" spans="1:3" ht="28.8" x14ac:dyDescent="0.3">
      <c r="A23" s="82"/>
      <c r="B23" s="22" t="s">
        <v>84</v>
      </c>
      <c r="C23" s="19">
        <v>28470000</v>
      </c>
    </row>
    <row r="24" spans="1:3" x14ac:dyDescent="0.3">
      <c r="A24" s="82"/>
      <c r="B24" s="83" t="s">
        <v>85</v>
      </c>
      <c r="C24" s="84"/>
    </row>
    <row r="25" spans="1:3" x14ac:dyDescent="0.3">
      <c r="A25" s="25"/>
      <c r="B25" s="22" t="s">
        <v>86</v>
      </c>
      <c r="C25" s="26">
        <v>1</v>
      </c>
    </row>
    <row r="26" spans="1:3" x14ac:dyDescent="0.3">
      <c r="A26" s="27"/>
      <c r="B26" s="22" t="s">
        <v>34</v>
      </c>
      <c r="C26" s="28">
        <v>10000000</v>
      </c>
    </row>
    <row r="27" spans="1:3" x14ac:dyDescent="0.3">
      <c r="A27" s="27"/>
      <c r="B27" s="22" t="s">
        <v>87</v>
      </c>
      <c r="C27" s="26">
        <v>1</v>
      </c>
    </row>
    <row r="28" spans="1:3" x14ac:dyDescent="0.3">
      <c r="A28" s="18" t="s">
        <v>88</v>
      </c>
      <c r="B28" s="78">
        <f>IFERROR(B17*(VLOOKUP(B15,Hoja2!$G$1:$H$6,2,0)),16666)</f>
        <v>22500000</v>
      </c>
      <c r="C28" s="78"/>
    </row>
    <row r="29" spans="1:3" ht="103.5" customHeight="1" x14ac:dyDescent="0.3">
      <c r="A29" s="21" t="s">
        <v>89</v>
      </c>
      <c r="B29" s="79" t="s">
        <v>201</v>
      </c>
      <c r="C29" s="80"/>
    </row>
    <row r="30" spans="1:3" ht="132" customHeight="1" x14ac:dyDescent="0.3">
      <c r="A30" s="21" t="s">
        <v>90</v>
      </c>
      <c r="B30" s="87" t="s">
        <v>199</v>
      </c>
      <c r="C30" s="88"/>
    </row>
    <row r="32" spans="1:3" x14ac:dyDescent="0.3">
      <c r="A32" s="27"/>
      <c r="B32" s="27"/>
      <c r="C32" s="27"/>
    </row>
    <row r="33" spans="1:3" ht="25.8" x14ac:dyDescent="0.3">
      <c r="A33" s="89" t="s">
        <v>91</v>
      </c>
      <c r="B33" s="89"/>
      <c r="C33" s="89"/>
    </row>
    <row r="34" spans="1:3" x14ac:dyDescent="0.3">
      <c r="A34" s="90" t="s">
        <v>92</v>
      </c>
      <c r="B34" s="90"/>
      <c r="C34" s="90"/>
    </row>
    <row r="35" spans="1:3" x14ac:dyDescent="0.3">
      <c r="A35" s="34" t="s">
        <v>93</v>
      </c>
      <c r="B35" s="34" t="s">
        <v>94</v>
      </c>
      <c r="C35" s="35" t="s">
        <v>95</v>
      </c>
    </row>
    <row r="36" spans="1:3" ht="26.4" x14ac:dyDescent="0.3">
      <c r="A36" s="36" t="s">
        <v>96</v>
      </c>
      <c r="B36" s="37" t="s">
        <v>97</v>
      </c>
      <c r="C36" s="36" t="s">
        <v>98</v>
      </c>
    </row>
    <row r="37" spans="1:3" ht="66" x14ac:dyDescent="0.3">
      <c r="A37" s="36" t="s">
        <v>99</v>
      </c>
      <c r="B37" s="37" t="s">
        <v>97</v>
      </c>
      <c r="C37" s="36" t="s">
        <v>100</v>
      </c>
    </row>
    <row r="38" spans="1:3" ht="39.6" x14ac:dyDescent="0.3">
      <c r="A38" s="36" t="s">
        <v>101</v>
      </c>
      <c r="B38" s="37" t="s">
        <v>97</v>
      </c>
      <c r="C38" s="36" t="s">
        <v>102</v>
      </c>
    </row>
    <row r="39" spans="1:3" ht="26.4" x14ac:dyDescent="0.3">
      <c r="A39" s="36" t="s">
        <v>103</v>
      </c>
      <c r="B39" s="37" t="s">
        <v>97</v>
      </c>
      <c r="C39" s="36" t="s">
        <v>104</v>
      </c>
    </row>
    <row r="40" spans="1:3" x14ac:dyDescent="0.3">
      <c r="A40" s="36" t="s">
        <v>105</v>
      </c>
      <c r="B40" s="37" t="s">
        <v>97</v>
      </c>
      <c r="C40" s="38"/>
    </row>
    <row r="41" spans="1:3" ht="26.4" x14ac:dyDescent="0.3">
      <c r="A41" s="36" t="s">
        <v>106</v>
      </c>
      <c r="B41" s="37" t="s">
        <v>97</v>
      </c>
      <c r="C41" s="36" t="s">
        <v>107</v>
      </c>
    </row>
    <row r="42" spans="1:3" ht="26.4" x14ac:dyDescent="0.3">
      <c r="A42" s="36" t="s">
        <v>108</v>
      </c>
      <c r="B42" s="37" t="s">
        <v>97</v>
      </c>
      <c r="C42" s="36" t="s">
        <v>109</v>
      </c>
    </row>
    <row r="43" spans="1:3" x14ac:dyDescent="0.3">
      <c r="A43" s="36" t="s">
        <v>110</v>
      </c>
      <c r="B43" s="37" t="s">
        <v>97</v>
      </c>
      <c r="C43" s="38" t="s">
        <v>111</v>
      </c>
    </row>
    <row r="44" spans="1:3" ht="26.4" x14ac:dyDescent="0.3">
      <c r="A44" s="36" t="s">
        <v>112</v>
      </c>
      <c r="B44" s="37" t="s">
        <v>97</v>
      </c>
      <c r="C44" s="38" t="s">
        <v>113</v>
      </c>
    </row>
    <row r="45" spans="1:3" ht="26.4" x14ac:dyDescent="0.3">
      <c r="A45" s="36" t="s">
        <v>114</v>
      </c>
      <c r="B45" s="37" t="s">
        <v>97</v>
      </c>
      <c r="C45" s="38" t="s">
        <v>115</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4.4" x14ac:dyDescent="0.3"/>
  <cols>
    <col min="1" max="1" width="62.44140625" customWidth="1"/>
    <col min="2" max="3" width="69.44140625" customWidth="1"/>
    <col min="4" max="16384" width="10.88671875" hidden="1"/>
  </cols>
  <sheetData>
    <row r="1" spans="1:3" ht="25.8" x14ac:dyDescent="0.3">
      <c r="A1" s="74" t="s">
        <v>116</v>
      </c>
      <c r="B1" s="74"/>
      <c r="C1" s="74"/>
    </row>
    <row r="2" spans="1:3" ht="17.100000000000001" customHeight="1" x14ac:dyDescent="0.3">
      <c r="A2" s="33" t="s">
        <v>26</v>
      </c>
      <c r="B2" s="49" t="str">
        <f>'GENERALES NOTA 321'!B2:C2</f>
        <v>213749748 - Apl. 214801</v>
      </c>
      <c r="C2" s="50"/>
    </row>
    <row r="3" spans="1:3" ht="15.9" customHeight="1" x14ac:dyDescent="0.3">
      <c r="A3" s="5" t="s">
        <v>1</v>
      </c>
      <c r="B3" s="44" t="str">
        <f>'GENERALES NOTA 322'!B2:C2</f>
        <v>41001333301020240036100</v>
      </c>
      <c r="C3" s="44"/>
    </row>
    <row r="4" spans="1:3" x14ac:dyDescent="0.3">
      <c r="A4" s="5" t="s">
        <v>2</v>
      </c>
      <c r="B4" s="44" t="str">
        <f>'GENERALES NOTA 322'!B3:C3</f>
        <v>JUZGADO 10 ADMINISTRATIVO DEL CIRCUITO DE NEIVA</v>
      </c>
      <c r="C4" s="44"/>
    </row>
    <row r="5" spans="1:3" ht="29.1" customHeight="1" x14ac:dyDescent="0.3">
      <c r="A5" s="5" t="s">
        <v>3</v>
      </c>
      <c r="B5" s="44" t="str">
        <f>'GENERALES NOTA 322'!B4:C4</f>
        <v xml:space="preserve"> MUNICIPIO DE ISNOS; YIMER JESÚS STERLING SÁNCHEZ; COLOMBIANA DE ASISTENCIA S.A.S.; FEDERACIÓN COLOMBIANA DE DEPORTES AÉREOS.</v>
      </c>
      <c r="C5" s="44"/>
    </row>
    <row r="6" spans="1:3" x14ac:dyDescent="0.3">
      <c r="A6" s="5" t="s">
        <v>4</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ht="43.5" customHeight="1" x14ac:dyDescent="0.3">
      <c r="A7" s="5" t="s">
        <v>5</v>
      </c>
      <c r="B7" s="44" t="str">
        <f>'GENERALES NOTA 322'!B6:C6</f>
        <v>LLAMADA EN GARANTIA</v>
      </c>
      <c r="C7" s="44"/>
    </row>
    <row r="8" spans="1:3" x14ac:dyDescent="0.3">
      <c r="A8" s="5" t="s">
        <v>117</v>
      </c>
      <c r="B8" s="44" t="s">
        <v>80</v>
      </c>
      <c r="C8" s="44"/>
    </row>
    <row r="9" spans="1:3" x14ac:dyDescent="0.3">
      <c r="A9" s="15" t="s">
        <v>83</v>
      </c>
      <c r="B9" s="98"/>
      <c r="C9" s="98"/>
    </row>
    <row r="10" spans="1:3" x14ac:dyDescent="0.3">
      <c r="A10" s="15" t="s">
        <v>118</v>
      </c>
      <c r="B10" s="44"/>
      <c r="C10" s="44"/>
    </row>
    <row r="11" spans="1:3" x14ac:dyDescent="0.3">
      <c r="A11" s="15" t="s">
        <v>53</v>
      </c>
      <c r="B11" s="99"/>
      <c r="C11" s="65"/>
    </row>
    <row r="12" spans="1:3" ht="28.8" x14ac:dyDescent="0.3">
      <c r="A12" s="5" t="s">
        <v>119</v>
      </c>
      <c r="B12" s="44"/>
      <c r="C12" s="44"/>
    </row>
    <row r="13" spans="1:3" ht="28.8" x14ac:dyDescent="0.3">
      <c r="A13" s="5" t="s">
        <v>120</v>
      </c>
      <c r="B13" s="44"/>
      <c r="C13" s="44"/>
    </row>
    <row r="14" spans="1:3" x14ac:dyDescent="0.3">
      <c r="A14" s="5" t="s">
        <v>121</v>
      </c>
      <c r="B14" s="49"/>
      <c r="C14" s="50"/>
    </row>
    <row r="15" spans="1:3" x14ac:dyDescent="0.3">
      <c r="A15" s="15" t="s">
        <v>122</v>
      </c>
      <c r="B15" s="44"/>
      <c r="C15" s="44"/>
    </row>
    <row r="16" spans="1:3" ht="100.5" customHeight="1" x14ac:dyDescent="0.3">
      <c r="A16" s="11" t="s">
        <v>123</v>
      </c>
      <c r="B16" s="65"/>
      <c r="C16" s="65"/>
    </row>
    <row r="17" ht="36.6" customHeight="1" x14ac:dyDescent="0.3"/>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100" t="s">
        <v>124</v>
      </c>
      <c r="B1" s="100"/>
      <c r="C1" s="100"/>
    </row>
    <row r="2" spans="1:3" x14ac:dyDescent="0.3">
      <c r="A2" s="33" t="s">
        <v>26</v>
      </c>
      <c r="B2" s="49" t="str">
        <f>'GENERALES NOTA 321'!B2:C2</f>
        <v>213749748 - Apl. 214801</v>
      </c>
      <c r="C2" s="50"/>
    </row>
    <row r="3" spans="1:3" ht="23.4" customHeight="1" x14ac:dyDescent="0.3">
      <c r="A3" s="5" t="s">
        <v>27</v>
      </c>
      <c r="B3" s="44" t="str">
        <f>'GENERALES NOTA 322'!B2:C2</f>
        <v>41001333301020240036100</v>
      </c>
      <c r="C3" s="44"/>
    </row>
    <row r="4" spans="1:3" x14ac:dyDescent="0.3">
      <c r="A4" s="5" t="s">
        <v>28</v>
      </c>
      <c r="B4" s="44" t="str">
        <f>'GENERALES NOTA 322'!B3:C3</f>
        <v>JUZGADO 10 ADMINISTRATIVO DEL CIRCUITO DE NEIVA</v>
      </c>
      <c r="C4" s="44"/>
    </row>
    <row r="5" spans="1:3" x14ac:dyDescent="0.3">
      <c r="A5" s="5" t="s">
        <v>29</v>
      </c>
      <c r="B5" s="44" t="str">
        <f>'GENERALES NOTA 322'!B4:C4</f>
        <v xml:space="preserve"> MUNICIPIO DE ISNOS; YIMER JESÚS STERLING SÁNCHEZ; COLOMBIANA DE ASISTENCIA S.A.S.; FEDERACIÓN COLOMBIANA DE DEPORTES AÉREOS.</v>
      </c>
      <c r="C5" s="44"/>
    </row>
    <row r="6" spans="1:3" x14ac:dyDescent="0.3">
      <c r="A6" s="5" t="s">
        <v>30</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x14ac:dyDescent="0.3">
      <c r="A7" s="5" t="s">
        <v>31</v>
      </c>
      <c r="B7" s="44" t="str">
        <f>'GENERALES NOTA 322'!B6:C6</f>
        <v>LLAMADA EN GARANTIA</v>
      </c>
      <c r="C7" s="44"/>
    </row>
    <row r="8" spans="1:3" x14ac:dyDescent="0.3">
      <c r="A8" s="5" t="s">
        <v>117</v>
      </c>
      <c r="B8" s="44" t="str">
        <f>'GENERALES NOTA 325'!B8:C8</f>
        <v>REMOTO</v>
      </c>
      <c r="C8" s="44"/>
    </row>
    <row r="9" spans="1:3" x14ac:dyDescent="0.3">
      <c r="A9" s="15" t="s">
        <v>83</v>
      </c>
      <c r="B9" s="101">
        <f>'GENERALES  NOTA 324 -478'!B17:C17</f>
        <v>90000000</v>
      </c>
      <c r="C9" s="101"/>
    </row>
    <row r="10" spans="1:3" x14ac:dyDescent="0.3">
      <c r="A10" s="5" t="s">
        <v>125</v>
      </c>
      <c r="B10" s="102"/>
      <c r="C10" s="102"/>
    </row>
    <row r="11" spans="1:3" ht="41.1" customHeight="1" x14ac:dyDescent="0.3">
      <c r="A11" s="5" t="s">
        <v>126</v>
      </c>
      <c r="B11" s="44"/>
      <c r="C11" s="44"/>
    </row>
    <row r="12" spans="1:3" ht="18.75" customHeight="1" x14ac:dyDescent="0.3">
      <c r="A12" s="5" t="s">
        <v>127</v>
      </c>
      <c r="B12" s="103"/>
      <c r="C12" s="103"/>
    </row>
    <row r="13" spans="1:3" x14ac:dyDescent="0.3">
      <c r="A13" s="5" t="s">
        <v>128</v>
      </c>
      <c r="B13" s="44"/>
      <c r="C13" s="44"/>
    </row>
    <row r="19" spans="4:8" x14ac:dyDescent="0.3">
      <c r="D19" t="str">
        <f t="shared" ref="D19:H19" si="0">UPPER(D17)</f>
        <v/>
      </c>
      <c r="E19" t="str">
        <f t="shared" si="0"/>
        <v/>
      </c>
      <c r="F19" t="str">
        <f t="shared" si="0"/>
        <v/>
      </c>
      <c r="G19" t="str">
        <f t="shared" si="0"/>
        <v/>
      </c>
      <c r="H19" t="str">
        <f t="shared" si="0"/>
        <v/>
      </c>
    </row>
    <row r="20" spans="4:8" x14ac:dyDescent="0.3">
      <c r="D20" t="str">
        <f t="shared" ref="D20:H20" si="1">UPPER(D18)</f>
        <v/>
      </c>
      <c r="E20" t="str">
        <f t="shared" si="1"/>
        <v/>
      </c>
      <c r="F20" t="str">
        <f t="shared" si="1"/>
        <v/>
      </c>
      <c r="G20" t="str">
        <f t="shared" si="1"/>
        <v/>
      </c>
      <c r="H20" t="str">
        <f t="shared" si="1"/>
        <v/>
      </c>
    </row>
    <row r="21" spans="4:8" x14ac:dyDescent="0.3">
      <c r="D21" t="str">
        <f t="shared" ref="D21:H21" si="2">UPPER(D19)</f>
        <v/>
      </c>
      <c r="E21" t="str">
        <f t="shared" si="2"/>
        <v/>
      </c>
      <c r="F21" t="str">
        <f t="shared" si="2"/>
        <v/>
      </c>
      <c r="G21" t="str">
        <f t="shared" si="2"/>
        <v/>
      </c>
      <c r="H21" t="str">
        <f t="shared" si="2"/>
        <v/>
      </c>
    </row>
    <row r="22" spans="4:8" x14ac:dyDescent="0.3">
      <c r="D22" t="str">
        <f>UPPER(D20)</f>
        <v/>
      </c>
      <c r="E22" t="str">
        <f t="shared" ref="E22:H22" si="3">UPPER(E20)</f>
        <v/>
      </c>
      <c r="F22" t="str">
        <f t="shared" si="3"/>
        <v/>
      </c>
      <c r="G22" t="str">
        <f t="shared" si="3"/>
        <v/>
      </c>
      <c r="H22" t="str">
        <f t="shared" si="3"/>
        <v/>
      </c>
    </row>
    <row r="23" spans="4:8" x14ac:dyDescent="0.3">
      <c r="D23" t="str">
        <f t="shared" ref="D23:H23" si="4">UPPER(D21)</f>
        <v/>
      </c>
      <c r="E23" t="str">
        <f t="shared" si="4"/>
        <v/>
      </c>
      <c r="F23" t="str">
        <f t="shared" si="4"/>
        <v/>
      </c>
      <c r="G23" t="str">
        <f t="shared" si="4"/>
        <v/>
      </c>
      <c r="H23" t="str">
        <f t="shared" si="4"/>
        <v/>
      </c>
    </row>
    <row r="24" spans="4:8" x14ac:dyDescent="0.3">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4" x14ac:dyDescent="0.3"/>
  <cols>
    <col min="1" max="1" width="72.88671875" customWidth="1"/>
    <col min="2" max="2" width="39.88671875" customWidth="1"/>
    <col min="3" max="3" width="96.44140625" customWidth="1"/>
    <col min="4" max="16384" width="11.44140625" hidden="1"/>
  </cols>
  <sheetData>
    <row r="1" spans="1:3" ht="18" x14ac:dyDescent="0.3">
      <c r="A1" s="100" t="s">
        <v>129</v>
      </c>
      <c r="B1" s="100"/>
      <c r="C1" s="100"/>
    </row>
    <row r="2" spans="1:3" ht="14.1" customHeight="1" x14ac:dyDescent="0.3">
      <c r="A2" s="13" t="s">
        <v>26</v>
      </c>
      <c r="B2" s="49" t="str">
        <f>'GENERALES NOTA 321'!B2:C2</f>
        <v>213749748 - Apl. 214801</v>
      </c>
      <c r="C2" s="50"/>
    </row>
    <row r="3" spans="1:3" x14ac:dyDescent="0.3">
      <c r="A3" s="5" t="s">
        <v>27</v>
      </c>
      <c r="B3" s="44" t="str">
        <f>'GENERALES NOTA 322'!B2:C2</f>
        <v>41001333301020240036100</v>
      </c>
      <c r="C3" s="44"/>
    </row>
    <row r="4" spans="1:3" x14ac:dyDescent="0.3">
      <c r="A4" s="5" t="s">
        <v>28</v>
      </c>
      <c r="B4" s="44" t="str">
        <f>'GENERALES NOTA 322'!B3:C3</f>
        <v>JUZGADO 10 ADMINISTRATIVO DEL CIRCUITO DE NEIVA</v>
      </c>
      <c r="C4" s="44"/>
    </row>
    <row r="5" spans="1:3" x14ac:dyDescent="0.3">
      <c r="A5" s="5" t="s">
        <v>29</v>
      </c>
      <c r="B5" s="44" t="str">
        <f>'GENERALES NOTA 322'!B4:C4</f>
        <v xml:space="preserve"> MUNICIPIO DE ISNOS; YIMER JESÚS STERLING SÁNCHEZ; COLOMBIANA DE ASISTENCIA S.A.S.; FEDERACIÓN COLOMBIANA DE DEPORTES AÉREOS.</v>
      </c>
      <c r="C5" s="44"/>
    </row>
    <row r="6" spans="1:3" x14ac:dyDescent="0.3">
      <c r="A6" s="5" t="s">
        <v>30</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x14ac:dyDescent="0.3">
      <c r="A7" s="5" t="s">
        <v>31</v>
      </c>
      <c r="B7" s="44" t="str">
        <f>'GENERALES NOTA 322'!B6:C6</f>
        <v>LLAMADA EN GARANTIA</v>
      </c>
      <c r="C7" s="44"/>
    </row>
    <row r="8" spans="1:3" x14ac:dyDescent="0.3">
      <c r="A8" s="5" t="s">
        <v>130</v>
      </c>
      <c r="B8" s="44" t="str">
        <f>'GENERALES NOTA 325'!B8:C8</f>
        <v>REMOTO</v>
      </c>
      <c r="C8" s="44"/>
    </row>
    <row r="9" spans="1:3" ht="24" customHeight="1" x14ac:dyDescent="0.3">
      <c r="A9" s="5" t="s">
        <v>131</v>
      </c>
      <c r="B9" s="44"/>
      <c r="C9" s="44"/>
    </row>
    <row r="10" spans="1:3" ht="88.5" customHeight="1" x14ac:dyDescent="0.3">
      <c r="A10" s="5" t="s">
        <v>132</v>
      </c>
      <c r="B10" s="44"/>
      <c r="C10" s="44"/>
    </row>
    <row r="11" spans="1:3" ht="43.5" customHeight="1" x14ac:dyDescent="0.3">
      <c r="A11" s="106"/>
      <c r="B11" s="106"/>
      <c r="C11" s="106"/>
    </row>
    <row r="12" spans="1:3" hidden="1" x14ac:dyDescent="0.3">
      <c r="A12" s="107"/>
      <c r="B12" s="107"/>
      <c r="C12" s="107"/>
    </row>
    <row r="13" spans="1:3" ht="18" x14ac:dyDescent="0.3">
      <c r="A13" s="100" t="s">
        <v>133</v>
      </c>
      <c r="B13" s="100"/>
      <c r="C13" s="100"/>
    </row>
    <row r="14" spans="1:3" x14ac:dyDescent="0.3">
      <c r="A14" s="23" t="s">
        <v>79</v>
      </c>
      <c r="B14" s="95" t="s">
        <v>80</v>
      </c>
      <c r="C14" s="96"/>
    </row>
    <row r="15" spans="1:3" ht="28.8" x14ac:dyDescent="0.3">
      <c r="A15" s="21" t="s">
        <v>81</v>
      </c>
      <c r="B15" s="93"/>
      <c r="C15" s="94"/>
    </row>
    <row r="16" spans="1:3" ht="28.8" x14ac:dyDescent="0.3">
      <c r="A16" s="14" t="s">
        <v>82</v>
      </c>
      <c r="B16" s="78">
        <f>((C18+C19+C21+C22)-C25)*C24*C26</f>
        <v>100000000</v>
      </c>
      <c r="C16" s="78"/>
    </row>
    <row r="17" spans="1:3" x14ac:dyDescent="0.3">
      <c r="A17" s="23" t="s">
        <v>83</v>
      </c>
      <c r="B17" s="85" t="s">
        <v>14</v>
      </c>
      <c r="C17" s="86"/>
    </row>
    <row r="18" spans="1:3" x14ac:dyDescent="0.3">
      <c r="A18" s="81"/>
      <c r="B18" s="22" t="s">
        <v>15</v>
      </c>
      <c r="C18" s="19">
        <v>100000000</v>
      </c>
    </row>
    <row r="19" spans="1:3" x14ac:dyDescent="0.3">
      <c r="A19" s="82"/>
      <c r="B19" s="22" t="s">
        <v>16</v>
      </c>
      <c r="C19" s="19">
        <v>0</v>
      </c>
    </row>
    <row r="20" spans="1:3" x14ac:dyDescent="0.3">
      <c r="A20" s="82"/>
      <c r="B20" s="83" t="s">
        <v>17</v>
      </c>
      <c r="C20" s="84"/>
    </row>
    <row r="21" spans="1:3" x14ac:dyDescent="0.3">
      <c r="A21" s="82"/>
      <c r="B21" s="22" t="s">
        <v>76</v>
      </c>
      <c r="C21" s="19">
        <v>0</v>
      </c>
    </row>
    <row r="22" spans="1:3" ht="28.8" x14ac:dyDescent="0.3">
      <c r="A22" s="82"/>
      <c r="B22" s="22" t="s">
        <v>84</v>
      </c>
      <c r="C22" s="19">
        <v>0</v>
      </c>
    </row>
    <row r="23" spans="1:3" x14ac:dyDescent="0.3">
      <c r="A23" s="82"/>
      <c r="B23" s="83" t="s">
        <v>85</v>
      </c>
      <c r="C23" s="84"/>
    </row>
    <row r="24" spans="1:3" x14ac:dyDescent="0.3">
      <c r="A24" s="25"/>
      <c r="B24" s="22" t="s">
        <v>86</v>
      </c>
      <c r="C24" s="26">
        <v>1</v>
      </c>
    </row>
    <row r="25" spans="1:3" x14ac:dyDescent="0.3">
      <c r="A25" s="27"/>
      <c r="B25" s="22" t="s">
        <v>34</v>
      </c>
      <c r="C25" s="28">
        <v>0</v>
      </c>
    </row>
    <row r="26" spans="1:3" x14ac:dyDescent="0.3">
      <c r="A26" s="27"/>
      <c r="B26" s="39" t="s">
        <v>87</v>
      </c>
      <c r="C26" s="40">
        <v>1</v>
      </c>
    </row>
    <row r="27" spans="1:3" x14ac:dyDescent="0.3">
      <c r="A27" s="41" t="s">
        <v>88</v>
      </c>
      <c r="B27" s="104">
        <f>IFERROR(B16*(VLOOKUP(B14,Hoja2!$G$1:$H$6,2,0)),16666)</f>
        <v>16666</v>
      </c>
      <c r="C27" s="104"/>
    </row>
    <row r="28" spans="1:3" ht="95.25" customHeight="1" x14ac:dyDescent="0.3">
      <c r="A28" s="42" t="s">
        <v>134</v>
      </c>
      <c r="B28" s="105"/>
      <c r="C28" s="105"/>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135</v>
      </c>
    </row>
    <row r="2" spans="1:1" x14ac:dyDescent="0.3">
      <c r="A2" t="s">
        <v>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4140625" defaultRowHeight="14.4" x14ac:dyDescent="0.3"/>
  <cols>
    <col min="4" max="4" width="20.109375" bestFit="1" customWidth="1"/>
    <col min="5" max="5" width="42.88671875" bestFit="1" customWidth="1"/>
    <col min="7" max="7" width="33.44140625" customWidth="1"/>
    <col min="14" max="14" width="20.5546875" customWidth="1"/>
  </cols>
  <sheetData>
    <row r="1" spans="1:14" x14ac:dyDescent="0.3">
      <c r="A1" s="8" t="s">
        <v>35</v>
      </c>
      <c r="B1" t="s">
        <v>136</v>
      </c>
      <c r="C1" s="8" t="s">
        <v>39</v>
      </c>
      <c r="D1" s="8" t="s">
        <v>43</v>
      </c>
      <c r="E1" s="3" t="s">
        <v>44</v>
      </c>
      <c r="F1" s="2" t="s">
        <v>78</v>
      </c>
      <c r="G1" s="2" t="s">
        <v>137</v>
      </c>
      <c r="H1" s="4">
        <v>0.7</v>
      </c>
      <c r="I1" t="s">
        <v>138</v>
      </c>
      <c r="J1" t="s">
        <v>139</v>
      </c>
      <c r="L1" t="s">
        <v>6</v>
      </c>
      <c r="N1" s="2" t="s">
        <v>140</v>
      </c>
    </row>
    <row r="2" spans="1:14" x14ac:dyDescent="0.3">
      <c r="A2" t="s">
        <v>141</v>
      </c>
      <c r="B2" t="s">
        <v>97</v>
      </c>
      <c r="C2" t="s">
        <v>142</v>
      </c>
      <c r="D2" s="2" t="s">
        <v>143</v>
      </c>
      <c r="E2" s="1" t="s">
        <v>144</v>
      </c>
      <c r="F2" s="2" t="s">
        <v>80</v>
      </c>
      <c r="G2" s="2" t="s">
        <v>145</v>
      </c>
      <c r="H2" s="4">
        <v>0.25</v>
      </c>
      <c r="I2" t="s">
        <v>146</v>
      </c>
      <c r="J2" t="s">
        <v>147</v>
      </c>
      <c r="L2" t="s">
        <v>148</v>
      </c>
      <c r="N2" s="2" t="s">
        <v>149</v>
      </c>
    </row>
    <row r="3" spans="1:14" x14ac:dyDescent="0.3">
      <c r="A3" t="s">
        <v>150</v>
      </c>
      <c r="C3" t="s">
        <v>151</v>
      </c>
      <c r="D3" s="2" t="s">
        <v>152</v>
      </c>
      <c r="E3" s="1" t="s">
        <v>153</v>
      </c>
      <c r="F3" s="2" t="s">
        <v>154</v>
      </c>
      <c r="G3" s="2" t="s">
        <v>155</v>
      </c>
      <c r="H3" s="4">
        <v>0.55000000000000004</v>
      </c>
      <c r="I3" t="s">
        <v>156</v>
      </c>
      <c r="J3" t="s">
        <v>157</v>
      </c>
      <c r="N3" s="2" t="s">
        <v>80</v>
      </c>
    </row>
    <row r="4" spans="1:14" x14ac:dyDescent="0.3">
      <c r="A4" t="s">
        <v>158</v>
      </c>
      <c r="C4" t="s">
        <v>159</v>
      </c>
      <c r="E4" s="1" t="s">
        <v>160</v>
      </c>
      <c r="G4" s="2" t="s">
        <v>161</v>
      </c>
      <c r="H4" s="4">
        <v>0.15</v>
      </c>
      <c r="I4" t="s">
        <v>162</v>
      </c>
      <c r="J4" t="s">
        <v>163</v>
      </c>
      <c r="N4" s="2"/>
    </row>
    <row r="5" spans="1:14" x14ac:dyDescent="0.3">
      <c r="A5" t="s">
        <v>164</v>
      </c>
      <c r="E5" s="1" t="s">
        <v>165</v>
      </c>
      <c r="G5" s="2" t="s">
        <v>166</v>
      </c>
      <c r="H5" s="4">
        <v>0.7</v>
      </c>
      <c r="I5" t="s">
        <v>167</v>
      </c>
      <c r="J5" t="s">
        <v>168</v>
      </c>
      <c r="N5" s="2"/>
    </row>
    <row r="6" spans="1:14" x14ac:dyDescent="0.3">
      <c r="E6" s="1" t="s">
        <v>169</v>
      </c>
      <c r="G6" s="2" t="s">
        <v>170</v>
      </c>
      <c r="H6" s="4">
        <v>0.3</v>
      </c>
      <c r="J6" t="s">
        <v>171</v>
      </c>
      <c r="N6" s="2"/>
    </row>
    <row r="7" spans="1:14" x14ac:dyDescent="0.3">
      <c r="E7" s="1" t="s">
        <v>172</v>
      </c>
      <c r="G7" s="2" t="s">
        <v>80</v>
      </c>
      <c r="N7" s="2" t="s">
        <v>80</v>
      </c>
    </row>
    <row r="8" spans="1:14" x14ac:dyDescent="0.3">
      <c r="E8" s="1" t="s">
        <v>173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2025-07-16T12:49:47Z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