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C:\Users\angie\Desktop\MARIA ANYELA ALLIANZ\"/>
    </mc:Choice>
  </mc:AlternateContent>
  <xr:revisionPtr revIDLastSave="0" documentId="13_ncr:1_{E0DF418A-9964-4E9E-B1CF-A69B857868C7}" xr6:coauthVersionLast="47" xr6:coauthVersionMax="47" xr10:uidLastSave="{00000000-0000-0000-0000-000000000000}"/>
  <bookViews>
    <workbookView xWindow="-28920" yWindow="3090" windowWidth="29040" windowHeight="15720" xr2:uid="{00000000-000D-0000-FFFF-FFFF00000000}"/>
  </bookViews>
  <sheets>
    <sheet name="GENERALES NOTA 322" sheetId="5" r:id="rId1"/>
    <sheet name="GENERALES NOTA 321" sheetId="10" r:id="rId2"/>
    <sheet name="GENERALES  NOTA 324 -478" sheetId="11" r:id="rId3"/>
    <sheet name="GENERALES NOTA 325" sheetId="14" r:id="rId4"/>
    <sheet name="CONCEPTO DE CONCILIACIÓN 330 " sheetId="17" r:id="rId5"/>
    <sheet name="CAMBIO DE CONTINGENCIA 423" sheetId="18" r:id="rId6"/>
    <sheet name="Hoja1" sheetId="15" state="hidden"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8" l="1"/>
  <c r="B2" i="17"/>
  <c r="B2" i="14"/>
  <c r="B16" i="18"/>
  <c r="B27" i="18" s="1"/>
  <c r="B8" i="18"/>
  <c r="H20" i="17"/>
  <c r="H22" i="17" s="1"/>
  <c r="H24" i="17" s="1"/>
  <c r="G20" i="17"/>
  <c r="G22" i="17" s="1"/>
  <c r="G24" i="17" s="1"/>
  <c r="F20" i="17"/>
  <c r="F22" i="17" s="1"/>
  <c r="F24" i="17" s="1"/>
  <c r="E20" i="17"/>
  <c r="E22" i="17" s="1"/>
  <c r="E24" i="17" s="1"/>
  <c r="D20" i="17"/>
  <c r="D22" i="17" s="1"/>
  <c r="D24" i="17" s="1"/>
  <c r="H19" i="17"/>
  <c r="H21" i="17" s="1"/>
  <c r="H23" i="17" s="1"/>
  <c r="G19" i="17"/>
  <c r="G21" i="17" s="1"/>
  <c r="G23" i="17" s="1"/>
  <c r="F19" i="17"/>
  <c r="F21" i="17" s="1"/>
  <c r="F23" i="17" s="1"/>
  <c r="E19" i="17"/>
  <c r="E21" i="17" s="1"/>
  <c r="E23" i="17" s="1"/>
  <c r="D19" i="17"/>
  <c r="D21" i="17" s="1"/>
  <c r="D23" i="17" s="1"/>
  <c r="B4" i="11"/>
  <c r="B7" i="11"/>
  <c r="B2" i="11"/>
  <c r="D34" i="5"/>
  <c r="D35" i="5"/>
  <c r="B8" i="17"/>
  <c r="B7" i="18"/>
  <c r="B6" i="18"/>
  <c r="B5" i="18"/>
  <c r="B4" i="18"/>
  <c r="B3" i="18"/>
  <c r="B7" i="17"/>
  <c r="B6" i="17"/>
  <c r="B5" i="17"/>
  <c r="B4" i="17"/>
  <c r="B3" i="17"/>
  <c r="B17" i="11"/>
  <c r="C11" i="11"/>
  <c r="C10" i="11"/>
  <c r="B7" i="10"/>
  <c r="B7" i="14"/>
  <c r="B6" i="14"/>
  <c r="B5" i="14"/>
  <c r="B4" i="14"/>
  <c r="B3" i="14"/>
  <c r="B15" i="5"/>
  <c r="B8" i="11" s="1"/>
  <c r="B4" i="10"/>
  <c r="B5" i="10"/>
  <c r="B5" i="11" s="1"/>
  <c r="B6" i="10"/>
  <c r="B6" i="11" s="1"/>
  <c r="B3" i="10"/>
  <c r="B3" i="11" s="1"/>
  <c r="B28" i="11" l="1"/>
  <c r="B9" i="17"/>
</calcChain>
</file>

<file path=xl/sharedStrings.xml><?xml version="1.0" encoding="utf-8"?>
<sst xmlns="http://schemas.openxmlformats.org/spreadsheetml/2006/main" count="269" uniqueCount="193">
  <si>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</si>
  <si>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</si>
  <si>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</si>
  <si>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</si>
  <si>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</si>
  <si>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</si>
  <si>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</si>
  <si>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</si>
  <si>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</si>
  <si>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</si>
  <si>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</si>
  <si>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</si>
  <si>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</si>
  <si>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</si>
  <si>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</si>
  <si>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</si>
  <si>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</si>
  <si>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</si>
  <si>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</si>
  <si>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</si>
  <si>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</si>
  <si>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</si>
  <si>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</si>
  <si>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</si>
  <si>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</si>
  <si>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</si>
  <si>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</si>
  <si>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</si>
  <si>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SINIESTRO   APL</t>
  </si>
  <si>
    <t>Radicado(23 digitos)</t>
  </si>
  <si>
    <t>Juzgado</t>
  </si>
  <si>
    <t>Demandado</t>
  </si>
  <si>
    <t xml:space="preserve">Demandante </t>
  </si>
  <si>
    <t>Tipo de vinculacion compañía</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</si>
  <si>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</si>
  <si>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</si>
  <si>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</si>
  <si>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</si>
  <si>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</si>
  <si>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</si>
  <si>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</si>
  <si>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</si>
  <si>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</si>
  <si>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</si>
  <si>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</si>
  <si>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</si>
  <si>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</si>
  <si>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</si>
  <si>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</si>
  <si>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</si>
  <si>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</si>
  <si>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</si>
  <si>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</si>
  <si>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</si>
  <si>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VISTO BUENO OUTSOUCING</t>
  </si>
  <si>
    <t xml:space="preserve">CONTINGENCIA </t>
  </si>
  <si>
    <t>COMENTARIOS CLASIFICACIÓN Y VALOR CONTINGENCIA</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</si>
  <si>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</si>
  <si>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</si>
  <si>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</si>
  <si>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</si>
  <si>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</si>
  <si>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</si>
  <si>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</si>
  <si>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</si>
  <si>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</si>
  <si>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</si>
  <si>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</si>
  <si>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</si>
  <si>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</si>
  <si>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</si>
  <si>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</si>
  <si>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</si>
  <si>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</si>
  <si>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</si>
  <si>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</si>
  <si>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</si>
  <si>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de las pretensiones totales de la demanda (en pesos no en SMMLV)</t>
  </si>
  <si>
    <t>Perjuicios reclamados  (en pesos no en SMMLV)</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</si>
  <si>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</si>
  <si>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</si>
  <si>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</si>
  <si>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</si>
  <si>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</si>
  <si>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</si>
  <si>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</si>
  <si>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</si>
  <si>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</si>
  <si>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</si>
  <si>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</si>
  <si>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</si>
  <si>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</si>
  <si>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</si>
  <si>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</si>
  <si>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</si>
  <si>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</si>
  <si>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</si>
  <si>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</si>
  <si>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</si>
  <si>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</si>
  <si>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NO</t>
  </si>
  <si>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</si>
  <si>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</si>
  <si>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</si>
  <si>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</si>
  <si>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pruabas;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</si>
  <si>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</si>
  <si>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</si>
  <si>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</si>
  <si>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</si>
  <si>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</si>
  <si>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</si>
  <si>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</si>
  <si>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</si>
  <si>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</si>
  <si>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</si>
  <si>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</si>
  <si>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</si>
  <si>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</si>
  <si>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</si>
  <si>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</si>
  <si>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</si>
  <si>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</si>
  <si>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</si>
  <si>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</si>
  <si>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</si>
  <si>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</si>
  <si>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</si>
  <si>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</si>
  <si>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COMENTARIOS ABOGADO EXTERNO</t>
  </si>
  <si>
    <t>AUTORIZACIÓN COMPAÑÍA SUMA</t>
  </si>
  <si>
    <t xml:space="preserve">AUTORIZACIÓN COMPAÑÍA COMENTARIOS </t>
  </si>
  <si>
    <t>CAMBIO CONTINGENCIA PJ</t>
  </si>
  <si>
    <t xml:space="preserve">CONTINGENCIA ACTUAL </t>
  </si>
  <si>
    <t xml:space="preserve">CAMBIO DE CONTINGENCIA </t>
  </si>
  <si>
    <t xml:space="preserve">COMENTARIOS CAMBIO DE CONTINGENCIA </t>
  </si>
  <si>
    <t xml:space="preserve">ACTUALIZACION DE CONTINGENCIA  </t>
  </si>
  <si>
    <t>COMENTARIO Y MOTIVO DE ACTUALIZACIÓN DE CONTINGENCIA</t>
  </si>
  <si>
    <t xml:space="preserve">SI </t>
  </si>
  <si>
    <t>SI</t>
  </si>
  <si>
    <t>PROBABLE GENERALES</t>
  </si>
  <si>
    <t xml:space="preserve">Situcion Laboral </t>
  </si>
  <si>
    <t>Acompañante motorista</t>
  </si>
  <si>
    <t xml:space="preserve">PROBABLE </t>
  </si>
  <si>
    <t>OCURRENCIA</t>
  </si>
  <si>
    <t>CEDIDO</t>
  </si>
  <si>
    <t>FACULTATIVO</t>
  </si>
  <si>
    <t xml:space="preserve">Objetado por la Compañía </t>
  </si>
  <si>
    <t>EVENTUAL GENERALES</t>
  </si>
  <si>
    <t xml:space="preserve">Ocupado-trabajador cuenta ajena </t>
  </si>
  <si>
    <t xml:space="preserve">Ciclista </t>
  </si>
  <si>
    <t>DEMANDA DIRECTA</t>
  </si>
  <si>
    <t xml:space="preserve">EVENTUAL </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</si>
  <si>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</si>
  <si>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</si>
  <si>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</si>
  <si>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</si>
  <si>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</si>
  <si>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</si>
  <si>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</si>
  <si>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</si>
  <si>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</si>
  <si>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</si>
  <si>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</si>
  <si>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</si>
  <si>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</si>
  <si>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</si>
  <si>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</si>
  <si>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</si>
  <si>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</si>
  <si>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</si>
  <si>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</si>
  <si>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</si>
  <si>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</si>
  <si>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</si>
  <si>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</si>
  <si>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</si>
  <si>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41001333301020240036100</t>
  </si>
  <si>
    <t>JUZGADO 10 ADMINISTRATIVO DEL CIRCUITO DE NEIVA</t>
  </si>
  <si>
    <t xml:space="preserve"> MUNICIPIO DE ISNOS; YIMER JESÚS STERLING SÁNCHEZ; COLOMBIANA DE ASISTENCIA S.A.S.; FEDERACIÓN COLOMBIANA DE DEPORTES AÉREOS.</t>
  </si>
  <si>
    <t>MARIA ANYELA VALENZUELA MUÑOZ (Víctima directa). ASHLEY CAROLINA ROJAS VALENZUELA (Hija). DARIAN MIGUEL CHILITO VALENZUELA (Hija). YIVERALEY ROJAS ROJAS (Esposo). JOSE GEIMER VALENZUELA (Padre). JOSE GEIMER VALENZUELA MUÑOZ (Hermano). NATHALY PAULINA VALENZUELA HERMIDA (Sobrina). EVELYN DANELA VALENZUELA HERMIDA (Sobrina). CARLOS JOHAN VALENZUELA MUÑOZ (Hermano). DEINER STIVEN HURTADO VALENZUELA (Sobrino). ANA MARIA VALENZUELA MUÑOZ (Hermana). YERALDINE CABRERA VALENZUELA (Sobrina).</t>
  </si>
  <si>
    <t>MARÍA ANYELA VALENZUELA MUÑOZ</t>
  </si>
  <si>
    <t>13 DE OCTUBRE DE 2022</t>
  </si>
  <si>
    <t>11 DE OCTUBRE DE 2024</t>
  </si>
  <si>
    <t>9 DE DICIEMBRE DE 2024</t>
  </si>
  <si>
    <t>Daño a la Salud</t>
  </si>
  <si>
    <t>Daño Moral</t>
  </si>
  <si>
    <t>YIMER JESUS STERLING SANCHEZ-AGENCIA DE VIAJES CIELO PARAPENTE</t>
  </si>
  <si>
    <t>No especifica - Asociada a Certificado de Emisión N° B11-8159-1331429 (anexo 12) de Colasistencia</t>
  </si>
  <si>
    <t>18 DE MARZO DE 2025</t>
  </si>
  <si>
    <t>13 DE JUNIO DE 2025</t>
  </si>
  <si>
    <t>10 DE JULIO DE 2025</t>
  </si>
  <si>
    <t>La demandante y víctima directa MARIA ANYELA VALENZUELA MUÑOZ contrató con la AGENCIA DE VIAJES CIELO PARAPENTE ubicada en el municipio de Isnos, la actividad de VUELO EN PARAPENTE el 13 de octubre de 2022.
En el desarrollo de la actividad y según la demandante, por un descuido del piloto (asegurado), chocó contra un risco lo cual le produjo lesiones en sus miembros inferiores, producto de las cuales la Junta de Calificación de Invalidez del Huila le dictaminó una PCL de 12.62%.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</si>
</sst>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4" formatCode="_-&quot;$&quot;\ * #,##0.00_-;\-&quot;$&quot;\ * #,##0.00_-;_-&quot;$&quot;\ * &quot;-&quot;??_-;_-@_-"/>
    <numFmt numFmtId="164" formatCode="_-&quot;$&quot;\ * #,##0_-;\-&quot;$&quot;\ * #,##0_-;_-&quot;$&quot;\ * &quot;-&quot;??_-;_-@_-"/>
    <numFmt numFmtId="165" formatCode="&quot;$&quot;\ #,##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20"/>
      <color theme="0"/>
      <name val="Calibri"/>
      <family val="2"/>
      <scheme val="minor"/>
    </font>
    <font>
      <b/>
      <sz val="10"/>
      <color theme="0"/>
      <name val="Century Gothic"/>
      <family val="2"/>
    </font>
    <font>
      <sz val="10"/>
      <color theme="1"/>
      <name val="Century Gothic"/>
      <family val="2"/>
    </font>
    <font>
      <b/>
      <sz val="10"/>
      <color theme="1"/>
      <name val="Century Gothic"/>
      <family val="2"/>
    </font>
    <font>
      <sz val="1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06">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2" fillId="0" borderId="2" xfId="0" applyFont="1" applyBorder="1" applyAlignment="1">
      <alignment horizontal="justify" vertical="top"/>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0" fillId="0" borderId="9" xfId="0" applyBorder="1" applyAlignment="1" applyProtection="1">
      <alignment horizontal="justify" vertical="top"/>
      <protection locked="0"/>
    </xf>
    <xf numFmtId="9" fontId="0" fillId="0" borderId="9" xfId="2" applyFont="1" applyBorder="1" applyAlignment="1" applyProtection="1">
      <alignment horizontal="center" vertical="top"/>
      <protection locked="0"/>
    </xf>
    <xf numFmtId="0" fontId="5" fillId="2" borderId="1" xfId="0" applyFont="1" applyFill="1" applyBorder="1" applyAlignment="1">
      <alignment horizontal="justify" vertical="top"/>
    </xf>
    <xf numFmtId="0" fontId="4" fillId="2" borderId="1" xfId="0" applyFont="1" applyFill="1" applyBorder="1" applyAlignment="1">
      <alignment horizontal="justify" vertical="center"/>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3" fontId="0" fillId="0" borderId="1" xfId="0" applyNumberFormat="1" applyBorder="1" applyAlignment="1">
      <alignment horizontal="justify" vertical="top"/>
    </xf>
    <xf numFmtId="0" fontId="0" fillId="0" borderId="2" xfId="0" applyBorder="1" applyAlignment="1">
      <alignment horizontal="center" vertical="top"/>
    </xf>
    <xf numFmtId="0" fontId="0" fillId="0" borderId="3" xfId="0" applyBorder="1" applyAlignment="1">
      <alignment horizontal="center"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7" fillId="2" borderId="0" xfId="0" applyFont="1" applyFill="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7" fillId="2" borderId="4" xfId="0" applyFont="1" applyFill="1" applyBorder="1" applyAlignment="1">
      <alignment horizontal="center" vertical="top"/>
    </xf>
    <xf numFmtId="0" fontId="2" fillId="0" borderId="2" xfId="0" applyFont="1" applyBorder="1" applyAlignment="1">
      <alignment horizontal="center" vertical="top"/>
    </xf>
    <xf numFmtId="0" fontId="0" fillId="0" borderId="11" xfId="0" applyBorder="1" applyAlignment="1">
      <alignment horizontal="center" vertical="top"/>
    </xf>
    <xf numFmtId="42" fontId="0" fillId="5" borderId="0" xfId="1" applyFont="1" applyFill="1" applyBorder="1" applyAlignment="1">
      <alignment horizontal="center" vertical="top"/>
    </xf>
    <xf numFmtId="0" fontId="0" fillId="0" borderId="1" xfId="0"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0" fillId="0" borderId="11" xfId="0" applyBorder="1" applyAlignment="1" applyProtection="1">
      <alignment horizontal="justify" vertical="top"/>
      <protection locked="0"/>
    </xf>
    <xf numFmtId="0" fontId="7" fillId="2" borderId="11" xfId="0" applyFont="1" applyFill="1" applyBorder="1" applyAlignment="1" applyProtection="1">
      <alignment horizontal="center" vertical="top"/>
      <protection locked="0"/>
    </xf>
    <xf numFmtId="0" fontId="11"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7" borderId="5"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2" fillId="0" borderId="1" xfId="0" applyFont="1" applyBorder="1" applyAlignment="1" applyProtection="1">
      <alignment horizontal="justify" vertical="top"/>
      <protection locked="0"/>
    </xf>
    <xf numFmtId="164" fontId="0" fillId="5" borderId="1" xfId="3" applyNumberFormat="1" applyFont="1" applyFill="1" applyBorder="1" applyAlignment="1">
      <alignment horizontal="justify" vertical="top"/>
    </xf>
    <xf numFmtId="0" fontId="0" fillId="0" borderId="1" xfId="0" applyBorder="1" applyAlignment="1">
      <alignment horizontal="center" vertical="top" wrapText="1"/>
    </xf>
    <xf numFmtId="0" fontId="3" fillId="2" borderId="4" xfId="0" applyFont="1" applyFill="1" applyBorder="1" applyAlignment="1">
      <alignment horizontal="center" vertical="top"/>
    </xf>
    <xf numFmtId="165" fontId="0" fillId="5" borderId="1" xfId="1" applyNumberFormat="1" applyFont="1" applyFill="1" applyBorder="1" applyAlignment="1">
      <alignment horizontal="justify" vertical="top"/>
    </xf>
    <xf numFmtId="165" fontId="0" fillId="5" borderId="1" xfId="3" applyNumberFormat="1" applyFont="1" applyFill="1" applyBorder="1" applyAlignment="1">
      <alignment horizontal="center"/>
    </xf>
    <xf numFmtId="0" fontId="0" fillId="5" borderId="1" xfId="0" applyFill="1" applyBorder="1" applyAlignment="1">
      <alignment horizontal="justify" vertical="top"/>
    </xf>
    <xf numFmtId="42" fontId="0" fillId="5" borderId="1" xfId="1" applyFont="1" applyFill="1" applyBorder="1" applyAlignment="1">
      <alignment horizontal="center" vertical="top"/>
    </xf>
    <xf numFmtId="0" fontId="0" fillId="7" borderId="1" xfId="0" applyFill="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D35"/>
  <sheetViews>
    <sheetView tabSelected="1" zoomScale="90" zoomScaleNormal="90" workbookViewId="0">
      <selection activeCell="B12" sqref="B12:C14"/>
    </sheetView>
  </sheetViews>
  <sheetFormatPr baseColWidth="10" defaultColWidth="0" defaultRowHeight="14.4" x14ac:dyDescent="0.3"/>
  <cols>
    <col min="1" max="1" width="92.6640625" style="7" customWidth="1"/>
    <col min="2" max="2" width="63.88671875" style="7" customWidth="1"/>
    <col min="3" max="3" width="75.109375" style="7" customWidth="1"/>
    <col min="4" max="16384" width="11.44140625" style="2" hidden="1"/>
  </cols>
  <sheetData>
    <row r="1" spans="1:3" ht="28.5" customHeight="1" x14ac:dyDescent="0.3">
      <c r="A1" s="58" t="s">
        <v>0</v>
      </c>
      <c r="B1" s="58"/>
      <c r="C1" s="58"/>
    </row>
    <row r="2" spans="1:3" x14ac:dyDescent="0.3">
      <c r="A2" s="5" t="s">
        <v>1</v>
      </c>
      <c r="B2" s="61" t="s">
        <v>177</v>
      </c>
      <c r="C2" s="62"/>
    </row>
    <row r="3" spans="1:3" x14ac:dyDescent="0.3">
      <c r="A3" s="5" t="s">
        <v>2</v>
      </c>
      <c r="B3" s="59" t="s">
        <v>178</v>
      </c>
      <c r="C3" s="60"/>
    </row>
    <row r="4" spans="1:3" x14ac:dyDescent="0.3">
      <c r="A4" s="5" t="s">
        <v>3</v>
      </c>
      <c r="B4" s="59" t="s">
        <v>179</v>
      </c>
      <c r="C4" s="60"/>
    </row>
    <row r="5" spans="1:3" ht="14.4" customHeight="1" x14ac:dyDescent="0.3">
      <c r="A5" s="5" t="s">
        <v>4</v>
      </c>
      <c r="B5" s="59" t="s">
        <v>180</v>
      </c>
      <c r="C5" s="60"/>
    </row>
    <row r="6" spans="1:3" x14ac:dyDescent="0.3">
      <c r="A6" s="5" t="s">
        <v>5</v>
      </c>
      <c r="B6" s="44" t="s">
        <v>6</v>
      </c>
      <c r="C6" s="44"/>
    </row>
    <row r="7" spans="1:3" x14ac:dyDescent="0.3">
      <c r="A7" s="5" t="s">
        <v>7</v>
      </c>
      <c r="B7" s="59" t="s">
        <v>181</v>
      </c>
      <c r="C7" s="60"/>
    </row>
    <row r="8" spans="1:3" x14ac:dyDescent="0.3">
      <c r="A8" s="5" t="s">
        <v>8</v>
      </c>
      <c r="B8" s="56" t="s">
        <v>182</v>
      </c>
      <c r="C8" s="57"/>
    </row>
    <row r="9" spans="1:3" x14ac:dyDescent="0.3">
      <c r="A9" s="5" t="s">
        <v>9</v>
      </c>
      <c r="B9" s="56" t="s">
        <v>183</v>
      </c>
      <c r="C9" s="57"/>
    </row>
    <row r="10" spans="1:3" x14ac:dyDescent="0.3">
      <c r="A10" s="5" t="s">
        <v>10</v>
      </c>
      <c r="B10" s="56" t="s">
        <v>184</v>
      </c>
      <c r="C10" s="57"/>
    </row>
    <row r="11" spans="1:3" ht="23.25" customHeight="1" x14ac:dyDescent="0.3">
      <c r="A11" s="5" t="s">
        <v>11</v>
      </c>
      <c r="B11" s="56"/>
      <c r="C11" s="57"/>
    </row>
    <row r="12" spans="1:3" x14ac:dyDescent="0.3">
      <c r="A12" s="45" t="s">
        <v>12</v>
      </c>
      <c r="B12" s="46" t="s">
        <v>192</v>
      </c>
      <c r="C12" s="44"/>
    </row>
    <row r="13" spans="1:3" ht="30" customHeight="1" x14ac:dyDescent="0.3">
      <c r="A13" s="45"/>
      <c r="B13" s="44"/>
      <c r="C13" s="44"/>
    </row>
    <row r="14" spans="1:3" ht="26.4" customHeight="1" x14ac:dyDescent="0.3">
      <c r="A14" s="45"/>
      <c r="B14" s="44"/>
      <c r="C14" s="44"/>
    </row>
    <row r="15" spans="1:3" x14ac:dyDescent="0.3">
      <c r="A15" s="5" t="s">
        <v>13</v>
      </c>
      <c r="B15" s="50">
        <f>SUM(C17,C18,C20,C21,C23)</f>
        <v>478982156</v>
      </c>
      <c r="C15" s="51"/>
    </row>
    <row r="16" spans="1:3" ht="33.75" customHeight="1" x14ac:dyDescent="0.3">
      <c r="A16" s="52" t="s">
        <v>14</v>
      </c>
      <c r="B16" s="53" t="s">
        <v>15</v>
      </c>
      <c r="C16" s="53"/>
    </row>
    <row r="17" spans="1:3" ht="33.75" customHeight="1" x14ac:dyDescent="0.3">
      <c r="A17" s="52"/>
      <c r="B17" s="11" t="s">
        <v>16</v>
      </c>
      <c r="C17" s="6">
        <v>29156156</v>
      </c>
    </row>
    <row r="18" spans="1:3" ht="33.75" customHeight="1" x14ac:dyDescent="0.3">
      <c r="A18" s="52"/>
      <c r="B18" s="11" t="s">
        <v>17</v>
      </c>
      <c r="C18" s="6"/>
    </row>
    <row r="19" spans="1:3" x14ac:dyDescent="0.3">
      <c r="A19" s="52"/>
      <c r="B19" s="54" t="s">
        <v>18</v>
      </c>
      <c r="C19" s="55"/>
    </row>
    <row r="20" spans="1:3" x14ac:dyDescent="0.3">
      <c r="A20" s="52"/>
      <c r="B20" s="11" t="s">
        <v>186</v>
      </c>
      <c r="C20" s="6">
        <v>224913000</v>
      </c>
    </row>
    <row r="21" spans="1:3" x14ac:dyDescent="0.3">
      <c r="A21" s="52"/>
      <c r="B21" s="11" t="s">
        <v>185</v>
      </c>
      <c r="C21" s="6">
        <v>224913000</v>
      </c>
    </row>
    <row r="22" spans="1:3" x14ac:dyDescent="0.3">
      <c r="A22" s="52"/>
      <c r="B22" s="54" t="s">
        <v>19</v>
      </c>
      <c r="C22" s="55"/>
    </row>
    <row r="23" spans="1:3" x14ac:dyDescent="0.3">
      <c r="A23" s="52"/>
      <c r="B23" s="11"/>
      <c r="C23" s="16"/>
    </row>
    <row r="24" spans="1:3" x14ac:dyDescent="0.3">
      <c r="A24" s="5" t="s">
        <v>20</v>
      </c>
      <c r="B24" s="44" t="s">
        <v>187</v>
      </c>
      <c r="C24" s="44"/>
    </row>
    <row r="25" spans="1:3" x14ac:dyDescent="0.3">
      <c r="A25" s="5" t="s">
        <v>21</v>
      </c>
      <c r="B25" s="47">
        <v>83219292</v>
      </c>
      <c r="C25" s="44"/>
    </row>
    <row r="26" spans="1:3" x14ac:dyDescent="0.3">
      <c r="A26" s="5" t="s">
        <v>22</v>
      </c>
      <c r="B26" s="44" t="s">
        <v>188</v>
      </c>
      <c r="C26" s="44"/>
    </row>
    <row r="27" spans="1:3" x14ac:dyDescent="0.3">
      <c r="A27" s="5" t="s">
        <v>23</v>
      </c>
      <c r="B27" s="48" t="s">
        <v>189</v>
      </c>
      <c r="C27" s="49"/>
    </row>
    <row r="28" spans="1:3" x14ac:dyDescent="0.3">
      <c r="A28" s="5" t="s">
        <v>24</v>
      </c>
      <c r="B28" s="43" t="s">
        <v>190</v>
      </c>
      <c r="C28" s="43"/>
    </row>
    <row r="29" spans="1:3" x14ac:dyDescent="0.3">
      <c r="A29" s="5" t="s">
        <v>25</v>
      </c>
      <c r="B29" s="44" t="s">
        <v>191</v>
      </c>
      <c r="C29" s="44"/>
    </row>
    <row r="34" spans="4:4" x14ac:dyDescent="0.3">
      <c r="D34" s="2" t="str">
        <f t="shared" ref="D34:D35" si="0">UPPER(A34)</f>
        <v/>
      </c>
    </row>
    <row r="35" spans="4:4" x14ac:dyDescent="0.3">
      <c r="D35" s="2" t="str">
        <f t="shared" si="0"/>
        <v/>
      </c>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opLeftCell="A3" zoomScaleNormal="10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25.8" x14ac:dyDescent="0.3">
      <c r="A1" s="73" t="s">
        <v>26</v>
      </c>
      <c r="B1" s="73"/>
      <c r="C1" s="73"/>
    </row>
    <row r="2" spans="1:3" x14ac:dyDescent="0.3">
      <c r="A2" s="13" t="s">
        <v>27</v>
      </c>
      <c r="B2" s="74" t="s">
        <v>28</v>
      </c>
      <c r="C2" s="49"/>
    </row>
    <row r="3" spans="1:3" x14ac:dyDescent="0.3">
      <c r="A3" s="5" t="s">
        <v>29</v>
      </c>
      <c r="B3" s="44" t="str">
        <f>'GENERALES NOTA 322'!B2:C2</f>
        <v>41001333301020240036100</v>
      </c>
      <c r="C3" s="44"/>
    </row>
    <row r="4" spans="1:3" x14ac:dyDescent="0.3">
      <c r="A4" s="5" t="s">
        <v>30</v>
      </c>
      <c r="B4" s="44" t="str">
        <f>'GENERALES NOTA 322'!B3:C3</f>
        <v>JUZGADO 10 ADMINISTRATIVO DEL CIRCUITO DE NEIVA</v>
      </c>
      <c r="C4" s="44"/>
    </row>
    <row r="5" spans="1:3" x14ac:dyDescent="0.3">
      <c r="A5" s="5" t="s">
        <v>31</v>
      </c>
      <c r="B5" s="44" t="str">
        <f>'GENERALES NOTA 322'!B4:C4</f>
        <v xml:space="preserve"> MUNICIPIO DE ISNOS; YIMER JESÚS STERLING SÁNCHEZ; COLOMBIANA DE ASISTENCIA S.A.S.; FEDERACIÓN COLOMBIANA DE DEPORTES AÉREOS.</v>
      </c>
      <c r="C5" s="44"/>
    </row>
    <row r="6" spans="1:3" x14ac:dyDescent="0.3">
      <c r="A6" s="5" t="s">
        <v>32</v>
      </c>
      <c r="B6" s="44" t="str">
        <f>'GENERALES NOTA 322'!B5:C5</f>
        <v>MARIA ANYELA VALENZUELA MUÑOZ (Víctima directa). ASHLEY CAROLINA ROJAS VALENZUELA (Hija). DARIAN MIGUEL CHILITO VALENZUELA (Hija). YIVERALEY ROJAS ROJAS (Esposo). JOSE GEIMER VALENZUELA (Padre). JOSE GEIMER VALENZUELA MUÑOZ (Hermano). NATHALY PAULINA VALENZUELA HERMIDA (Sobrina). EVELYN DANELA VALENZUELA HERMIDA (Sobrina). CARLOS JOHAN VALENZUELA MUÑOZ (Hermano). DEINER STIVEN HURTADO VALENZUELA (Sobrino). ANA MARIA VALENZUELA MUÑOZ (Hermana). YERALDINE CABRERA VALENZUELA (Sobrina).</v>
      </c>
      <c r="C6" s="44"/>
    </row>
    <row r="7" spans="1:3" x14ac:dyDescent="0.3">
      <c r="A7" s="5" t="s">
        <v>33</v>
      </c>
      <c r="B7" s="44" t="str">
        <f>'GENERALES NOTA 322'!B6:C6</f>
        <v>LLAMADA EN GARANTIA</v>
      </c>
      <c r="C7" s="44"/>
    </row>
    <row r="8" spans="1:3" x14ac:dyDescent="0.3">
      <c r="A8" s="13" t="s">
        <v>34</v>
      </c>
      <c r="B8" s="44"/>
      <c r="C8" s="44"/>
    </row>
    <row r="9" spans="1:3" x14ac:dyDescent="0.3">
      <c r="A9" s="13" t="s">
        <v>11</v>
      </c>
      <c r="B9" s="44"/>
      <c r="C9" s="44"/>
    </row>
    <row r="10" spans="1:3" x14ac:dyDescent="0.3">
      <c r="A10" s="13" t="s">
        <v>35</v>
      </c>
      <c r="B10" s="48"/>
      <c r="C10" s="75"/>
    </row>
    <row r="11" spans="1:3" x14ac:dyDescent="0.3">
      <c r="A11" s="13" t="s">
        <v>36</v>
      </c>
      <c r="B11" s="48"/>
      <c r="C11" s="49"/>
    </row>
    <row r="12" spans="1:3" x14ac:dyDescent="0.3">
      <c r="A12" s="13" t="s">
        <v>37</v>
      </c>
      <c r="B12" s="59"/>
      <c r="C12" s="60"/>
    </row>
    <row r="13" spans="1:3" x14ac:dyDescent="0.3">
      <c r="A13" s="13" t="s">
        <v>38</v>
      </c>
      <c r="B13" s="44"/>
      <c r="C13" s="44"/>
    </row>
    <row r="14" spans="1:3" x14ac:dyDescent="0.3">
      <c r="A14" s="13" t="s">
        <v>39</v>
      </c>
      <c r="B14" s="44"/>
      <c r="C14" s="44"/>
    </row>
    <row r="15" spans="1:3" x14ac:dyDescent="0.3">
      <c r="A15" s="13" t="s">
        <v>40</v>
      </c>
      <c r="B15" s="44"/>
      <c r="C15" s="44"/>
    </row>
    <row r="16" spans="1:3" x14ac:dyDescent="0.3">
      <c r="A16" s="71" t="s">
        <v>41</v>
      </c>
      <c r="B16" s="44"/>
      <c r="C16" s="44"/>
    </row>
    <row r="17" spans="1:3" x14ac:dyDescent="0.3">
      <c r="A17" s="72"/>
      <c r="B17" s="9" t="s">
        <v>42</v>
      </c>
      <c r="C17" s="10" t="s">
        <v>43</v>
      </c>
    </row>
    <row r="18" spans="1:3" x14ac:dyDescent="0.3">
      <c r="A18" s="72"/>
      <c r="B18" s="11"/>
      <c r="C18" s="11"/>
    </row>
    <row r="19" spans="1:3" x14ac:dyDescent="0.3">
      <c r="A19" s="72"/>
      <c r="B19" s="11"/>
      <c r="C19" s="11"/>
    </row>
    <row r="20" spans="1:3" x14ac:dyDescent="0.3">
      <c r="A20" s="72"/>
      <c r="B20" s="11"/>
      <c r="C20" s="11"/>
    </row>
    <row r="21" spans="1:3" x14ac:dyDescent="0.3">
      <c r="A21" s="13" t="s">
        <v>44</v>
      </c>
      <c r="B21" s="44"/>
      <c r="C21" s="44"/>
    </row>
    <row r="22" spans="1:3" x14ac:dyDescent="0.3">
      <c r="A22" s="13" t="s">
        <v>45</v>
      </c>
      <c r="B22" s="59"/>
      <c r="C22" s="60"/>
    </row>
    <row r="23" spans="1:3" x14ac:dyDescent="0.3">
      <c r="A23" s="13" t="s">
        <v>46</v>
      </c>
      <c r="B23" s="44"/>
      <c r="C23" s="44"/>
    </row>
    <row r="24" spans="1:3" x14ac:dyDescent="0.3">
      <c r="A24" s="13" t="s">
        <v>47</v>
      </c>
      <c r="B24" s="44"/>
      <c r="C24" s="44"/>
    </row>
    <row r="25" spans="1:3" x14ac:dyDescent="0.3">
      <c r="A25" s="13" t="s">
        <v>48</v>
      </c>
      <c r="B25" s="44"/>
      <c r="C25" s="44"/>
    </row>
    <row r="26" spans="1:3" x14ac:dyDescent="0.3">
      <c r="A26" s="12" t="s">
        <v>49</v>
      </c>
      <c r="B26" s="44"/>
      <c r="C26" s="44"/>
    </row>
    <row r="27" spans="1:3" x14ac:dyDescent="0.3">
      <c r="A27" s="70" t="s">
        <v>50</v>
      </c>
      <c r="B27" s="70"/>
      <c r="C27" s="70"/>
    </row>
    <row r="28" spans="1:3" ht="14.4" customHeight="1" x14ac:dyDescent="0.3">
      <c r="A28" s="65" t="s">
        <v>51</v>
      </c>
      <c r="B28" s="66"/>
      <c r="C28" s="29"/>
    </row>
    <row r="29" spans="1:3" ht="14.4" customHeight="1" x14ac:dyDescent="0.3">
      <c r="A29" s="67" t="s">
        <v>52</v>
      </c>
      <c r="B29" s="68"/>
      <c r="C29" s="29"/>
    </row>
    <row r="30" spans="1:3" ht="14.4" customHeight="1" x14ac:dyDescent="0.3">
      <c r="A30" s="67" t="s">
        <v>53</v>
      </c>
      <c r="B30" s="68"/>
      <c r="C30" s="30"/>
    </row>
    <row r="31" spans="1:3" ht="14.4" customHeight="1" x14ac:dyDescent="0.3">
      <c r="A31" s="67" t="s">
        <v>54</v>
      </c>
      <c r="B31" s="68"/>
      <c r="C31" s="29"/>
    </row>
    <row r="32" spans="1:3" x14ac:dyDescent="0.3">
      <c r="A32" s="67" t="s">
        <v>55</v>
      </c>
      <c r="B32" s="68"/>
      <c r="C32" s="29"/>
    </row>
    <row r="33" spans="1:3" ht="14.4" customHeight="1" x14ac:dyDescent="0.3">
      <c r="A33" s="67" t="s">
        <v>56</v>
      </c>
      <c r="B33" s="68"/>
      <c r="C33" s="29"/>
    </row>
    <row r="34" spans="1:3" ht="14.4" customHeight="1" x14ac:dyDescent="0.3">
      <c r="A34" s="67" t="s">
        <v>57</v>
      </c>
      <c r="B34" s="68"/>
      <c r="C34" s="31"/>
    </row>
    <row r="35" spans="1:3" x14ac:dyDescent="0.3">
      <c r="A35" s="65" t="s">
        <v>58</v>
      </c>
      <c r="B35" s="66"/>
      <c r="C35" s="32"/>
    </row>
    <row r="36" spans="1:3" x14ac:dyDescent="0.3">
      <c r="A36" s="69" t="s">
        <v>59</v>
      </c>
      <c r="B36" s="69"/>
      <c r="C36" s="69"/>
    </row>
    <row r="37" spans="1:3" x14ac:dyDescent="0.3">
      <c r="A37" s="63" t="s">
        <v>60</v>
      </c>
      <c r="B37" s="63"/>
      <c r="C37" s="11"/>
    </row>
    <row r="38" spans="1:3" x14ac:dyDescent="0.3">
      <c r="A38" s="63" t="s">
        <v>61</v>
      </c>
      <c r="B38" s="63"/>
      <c r="C38" s="11"/>
    </row>
    <row r="39" spans="1:3" x14ac:dyDescent="0.3">
      <c r="A39" s="63" t="s">
        <v>62</v>
      </c>
      <c r="B39" s="63"/>
      <c r="C39" s="11"/>
    </row>
    <row r="40" spans="1:3" x14ac:dyDescent="0.3">
      <c r="A40" s="63" t="s">
        <v>63</v>
      </c>
      <c r="B40" s="63"/>
      <c r="C40" s="11"/>
    </row>
    <row r="41" spans="1:3" x14ac:dyDescent="0.3">
      <c r="A41" s="63" t="s">
        <v>64</v>
      </c>
      <c r="B41" s="63"/>
      <c r="C41" s="11"/>
    </row>
    <row r="42" spans="1:3" x14ac:dyDescent="0.3">
      <c r="A42" s="63" t="s">
        <v>65</v>
      </c>
      <c r="B42" s="63"/>
      <c r="C42" s="11"/>
    </row>
    <row r="43" spans="1:3" x14ac:dyDescent="0.3">
      <c r="A43" s="63" t="s">
        <v>66</v>
      </c>
      <c r="B43" s="63"/>
      <c r="C43" s="11"/>
    </row>
    <row r="44" spans="1:3" x14ac:dyDescent="0.3">
      <c r="A44" s="63" t="s">
        <v>67</v>
      </c>
      <c r="B44" s="63"/>
      <c r="C44" s="11"/>
    </row>
    <row r="45" spans="1:3" x14ac:dyDescent="0.3">
      <c r="A45" s="63" t="s">
        <v>68</v>
      </c>
      <c r="B45" s="63"/>
      <c r="C45" s="11"/>
    </row>
    <row r="46" spans="1:3" x14ac:dyDescent="0.3">
      <c r="A46" s="63" t="s">
        <v>69</v>
      </c>
      <c r="B46" s="63"/>
      <c r="C46" s="11"/>
    </row>
    <row r="47" spans="1:3" x14ac:dyDescent="0.3">
      <c r="A47" s="63" t="s">
        <v>70</v>
      </c>
      <c r="B47" s="63"/>
      <c r="C47" s="11"/>
    </row>
    <row r="48" spans="1:3" x14ac:dyDescent="0.3">
      <c r="A48" s="63" t="s">
        <v>71</v>
      </c>
      <c r="B48" s="63"/>
      <c r="C48" s="11"/>
    </row>
    <row r="49" spans="1:3" x14ac:dyDescent="0.3">
      <c r="A49" s="63" t="s">
        <v>72</v>
      </c>
      <c r="B49" s="63"/>
      <c r="C49" s="11"/>
    </row>
    <row r="50" spans="1:3" x14ac:dyDescent="0.3">
      <c r="A50" s="63" t="s">
        <v>73</v>
      </c>
      <c r="B50" s="63"/>
      <c r="C50" s="11"/>
    </row>
    <row r="51" spans="1:3" x14ac:dyDescent="0.3">
      <c r="A51" s="63" t="s">
        <v>74</v>
      </c>
      <c r="B51" s="63"/>
      <c r="C51" s="11"/>
    </row>
    <row r="52" spans="1:3" x14ac:dyDescent="0.3">
      <c r="A52" s="63" t="s">
        <v>75</v>
      </c>
      <c r="B52" s="63"/>
      <c r="C52" s="11"/>
    </row>
    <row r="53" spans="1:3" x14ac:dyDescent="0.3">
      <c r="A53" s="64"/>
      <c r="B53" s="64"/>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XFC45"/>
  <sheetViews>
    <sheetView zoomScaleNormal="100" workbookViewId="0">
      <selection activeCell="B17" sqref="B17:C17"/>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3" width="11.44140625" hidden="1"/>
    <col min="16384" max="16384" width="7" hidden="1" customWidth="1"/>
  </cols>
  <sheetData>
    <row r="1" spans="1:6" ht="25.8" x14ac:dyDescent="0.3">
      <c r="A1" s="73" t="s">
        <v>76</v>
      </c>
      <c r="B1" s="73"/>
      <c r="C1" s="73"/>
    </row>
    <row r="2" spans="1:6" x14ac:dyDescent="0.3">
      <c r="A2" s="20" t="s">
        <v>27</v>
      </c>
      <c r="B2" s="93" t="str">
        <f>'GENERALES NOTA 321'!B2:C2</f>
        <v>SINIESTRO   APL</v>
      </c>
      <c r="C2" s="94"/>
    </row>
    <row r="3" spans="1:6" x14ac:dyDescent="0.3">
      <c r="A3" s="21" t="s">
        <v>29</v>
      </c>
      <c r="B3" s="78" t="str">
        <f>'GENERALES NOTA 321'!B3:C3</f>
        <v>41001333301020240036100</v>
      </c>
      <c r="C3" s="78"/>
    </row>
    <row r="4" spans="1:6" x14ac:dyDescent="0.3">
      <c r="A4" s="21" t="s">
        <v>30</v>
      </c>
      <c r="B4" s="78" t="str">
        <f>'GENERALES NOTA 321'!B4:C4</f>
        <v>JUZGADO 10 ADMINISTRATIVO DEL CIRCUITO DE NEIVA</v>
      </c>
      <c r="C4" s="78"/>
    </row>
    <row r="5" spans="1:6" x14ac:dyDescent="0.3">
      <c r="A5" s="21" t="s">
        <v>31</v>
      </c>
      <c r="B5" s="78" t="str">
        <f>'GENERALES NOTA 321'!B5:C5</f>
        <v xml:space="preserve"> MUNICIPIO DE ISNOS; YIMER JESÚS STERLING SÁNCHEZ; COLOMBIANA DE ASISTENCIA S.A.S.; FEDERACIÓN COLOMBIANA DE DEPORTES AÉREOS.</v>
      </c>
      <c r="C5" s="78"/>
    </row>
    <row r="6" spans="1:6" ht="14.4" customHeight="1" x14ac:dyDescent="0.3">
      <c r="A6" s="21" t="s">
        <v>32</v>
      </c>
      <c r="B6" s="78" t="str">
        <f>'GENERALES NOTA 321'!B6:C6</f>
        <v>MARIA ANYELA VALENZUELA MUÑOZ (Víctima directa). ASHLEY CAROLINA ROJAS VALENZUELA (Hija). DARIAN MIGUEL CHILITO VALENZUELA (Hija). YIVERALEY ROJAS ROJAS (Esposo). JOSE GEIMER VALENZUELA (Padre). JOSE GEIMER VALENZUELA MUÑOZ (Hermano). NATHALY PAULINA VALENZUELA HERMIDA (Sobrina). EVELYN DANELA VALENZUELA HERMIDA (Sobrina). CARLOS JOHAN VALENZUELA MUÑOZ (Hermano). DEINER STIVEN HURTADO VALENZUELA (Sobrino). ANA MARIA VALENZUELA MUÑOZ (Hermana). YERALDINE CABRERA VALENZUELA (Sobrina).</v>
      </c>
      <c r="C6" s="78"/>
    </row>
    <row r="7" spans="1:6" x14ac:dyDescent="0.3">
      <c r="A7" s="21" t="s">
        <v>33</v>
      </c>
      <c r="B7" s="78" t="str">
        <f>'GENERALES NOTA 321'!B7:C7</f>
        <v>LLAMADA EN GARANTIA</v>
      </c>
      <c r="C7" s="78"/>
    </row>
    <row r="8" spans="1:6" ht="28.8" x14ac:dyDescent="0.3">
      <c r="A8" s="21" t="s">
        <v>77</v>
      </c>
      <c r="B8" s="89">
        <f>'GENERALES NOTA 322'!B15:C15</f>
        <v>478982156</v>
      </c>
      <c r="C8" s="90"/>
    </row>
    <row r="9" spans="1:6" x14ac:dyDescent="0.3">
      <c r="A9" s="95" t="s">
        <v>78</v>
      </c>
      <c r="B9" s="81" t="s">
        <v>15</v>
      </c>
      <c r="C9" s="82"/>
    </row>
    <row r="10" spans="1:6" x14ac:dyDescent="0.3">
      <c r="A10" s="95"/>
      <c r="B10" s="22" t="s">
        <v>16</v>
      </c>
      <c r="C10" s="19">
        <f>'GENERALES NOTA 322'!C17</f>
        <v>29156156</v>
      </c>
    </row>
    <row r="11" spans="1:6" x14ac:dyDescent="0.3">
      <c r="A11" s="95"/>
      <c r="B11" s="22" t="s">
        <v>17</v>
      </c>
      <c r="C11" s="19">
        <f>'GENERALES NOTA 322'!C18</f>
        <v>0</v>
      </c>
    </row>
    <row r="12" spans="1:6" x14ac:dyDescent="0.3">
      <c r="A12" s="95"/>
      <c r="B12" s="81"/>
      <c r="C12" s="82"/>
    </row>
    <row r="13" spans="1:6" x14ac:dyDescent="0.3">
      <c r="A13" s="95"/>
      <c r="B13" s="22" t="s">
        <v>79</v>
      </c>
      <c r="C13" s="24"/>
    </row>
    <row r="14" spans="1:6" x14ac:dyDescent="0.3">
      <c r="A14" s="95"/>
      <c r="B14" s="22" t="s">
        <v>80</v>
      </c>
      <c r="C14" s="24"/>
      <c r="E14" t="s">
        <v>81</v>
      </c>
      <c r="F14" s="17">
        <v>0.7</v>
      </c>
    </row>
    <row r="15" spans="1:6" x14ac:dyDescent="0.3">
      <c r="A15" s="23" t="s">
        <v>82</v>
      </c>
      <c r="B15" s="93" t="s">
        <v>83</v>
      </c>
      <c r="C15" s="94"/>
    </row>
    <row r="16" spans="1:6" ht="89.25" customHeight="1" x14ac:dyDescent="0.3">
      <c r="A16" s="21" t="s">
        <v>84</v>
      </c>
      <c r="B16" s="91"/>
      <c r="C16" s="92"/>
    </row>
    <row r="17" spans="1:3" ht="28.5" customHeight="1" x14ac:dyDescent="0.3">
      <c r="A17" s="14" t="s">
        <v>85</v>
      </c>
      <c r="B17" s="76">
        <f>((C19+C20+C22+C23)-C26)*C25*C27</f>
        <v>100</v>
      </c>
      <c r="C17" s="76"/>
    </row>
    <row r="18" spans="1:3" x14ac:dyDescent="0.3">
      <c r="A18" s="23" t="s">
        <v>86</v>
      </c>
      <c r="B18" s="83" t="s">
        <v>15</v>
      </c>
      <c r="C18" s="84"/>
    </row>
    <row r="19" spans="1:3" x14ac:dyDescent="0.3">
      <c r="A19" s="79"/>
      <c r="B19" s="22" t="s">
        <v>16</v>
      </c>
      <c r="C19" s="19"/>
    </row>
    <row r="20" spans="1:3" x14ac:dyDescent="0.3">
      <c r="A20" s="80"/>
      <c r="B20" s="22" t="s">
        <v>17</v>
      </c>
      <c r="C20" s="19">
        <v>100</v>
      </c>
    </row>
    <row r="21" spans="1:3" x14ac:dyDescent="0.3">
      <c r="A21" s="80"/>
      <c r="B21" s="81" t="s">
        <v>18</v>
      </c>
      <c r="C21" s="82"/>
    </row>
    <row r="22" spans="1:3" x14ac:dyDescent="0.3">
      <c r="A22" s="80"/>
      <c r="B22" s="22" t="s">
        <v>79</v>
      </c>
      <c r="C22" s="19">
        <v>0</v>
      </c>
    </row>
    <row r="23" spans="1:3" ht="28.8" x14ac:dyDescent="0.3">
      <c r="A23" s="80"/>
      <c r="B23" s="22" t="s">
        <v>87</v>
      </c>
      <c r="C23" s="19">
        <v>0</v>
      </c>
    </row>
    <row r="24" spans="1:3" x14ac:dyDescent="0.3">
      <c r="A24" s="80"/>
      <c r="B24" s="81" t="s">
        <v>88</v>
      </c>
      <c r="C24" s="82"/>
    </row>
    <row r="25" spans="1:3" x14ac:dyDescent="0.3">
      <c r="A25" s="25"/>
      <c r="B25" s="22" t="s">
        <v>89</v>
      </c>
      <c r="C25" s="26">
        <v>1</v>
      </c>
    </row>
    <row r="26" spans="1:3" x14ac:dyDescent="0.3">
      <c r="A26" s="27"/>
      <c r="B26" s="22" t="s">
        <v>36</v>
      </c>
      <c r="C26" s="28">
        <v>0</v>
      </c>
    </row>
    <row r="27" spans="1:3" x14ac:dyDescent="0.3">
      <c r="A27" s="27"/>
      <c r="B27" s="22" t="s">
        <v>90</v>
      </c>
      <c r="C27" s="26">
        <v>1</v>
      </c>
    </row>
    <row r="28" spans="1:3" x14ac:dyDescent="0.3">
      <c r="A28" s="18" t="s">
        <v>91</v>
      </c>
      <c r="B28" s="76">
        <f>IFERROR(B17*(VLOOKUP(B15,Hoja2!$G$1:$H$6,2,0)),16666)</f>
        <v>16666</v>
      </c>
      <c r="C28" s="76"/>
    </row>
    <row r="29" spans="1:3" ht="103.5" customHeight="1" x14ac:dyDescent="0.3">
      <c r="A29" s="21" t="s">
        <v>92</v>
      </c>
      <c r="B29" s="77"/>
      <c r="C29" s="78"/>
    </row>
    <row r="30" spans="1:3" ht="132" customHeight="1" x14ac:dyDescent="0.3">
      <c r="A30" s="21" t="s">
        <v>93</v>
      </c>
      <c r="B30" s="85"/>
      <c r="C30" s="86"/>
    </row>
    <row r="32" spans="1:3" x14ac:dyDescent="0.3">
      <c r="A32" s="27"/>
      <c r="B32" s="27"/>
      <c r="C32" s="27"/>
    </row>
    <row r="33" spans="1:3" ht="25.8" x14ac:dyDescent="0.3">
      <c r="A33" s="87" t="s">
        <v>94</v>
      </c>
      <c r="B33" s="87"/>
      <c r="C33" s="87"/>
    </row>
    <row r="34" spans="1:3" x14ac:dyDescent="0.3">
      <c r="A34" s="88" t="s">
        <v>95</v>
      </c>
      <c r="B34" s="88"/>
      <c r="C34" s="88"/>
    </row>
    <row r="35" spans="1:3" x14ac:dyDescent="0.3">
      <c r="A35" s="34" t="s">
        <v>96</v>
      </c>
      <c r="B35" s="34" t="s">
        <v>97</v>
      </c>
      <c r="C35" s="35" t="s">
        <v>98</v>
      </c>
    </row>
    <row r="36" spans="1:3" ht="26.4" x14ac:dyDescent="0.3">
      <c r="A36" s="36" t="s">
        <v>99</v>
      </c>
      <c r="B36" s="37" t="s">
        <v>100</v>
      </c>
      <c r="C36" s="36" t="s">
        <v>101</v>
      </c>
    </row>
    <row r="37" spans="1:3" ht="66" x14ac:dyDescent="0.3">
      <c r="A37" s="36" t="s">
        <v>102</v>
      </c>
      <c r="B37" s="37" t="s">
        <v>100</v>
      </c>
      <c r="C37" s="36" t="s">
        <v>103</v>
      </c>
    </row>
    <row r="38" spans="1:3" ht="39.6" x14ac:dyDescent="0.3">
      <c r="A38" s="36" t="s">
        <v>104</v>
      </c>
      <c r="B38" s="37" t="s">
        <v>100</v>
      </c>
      <c r="C38" s="36" t="s">
        <v>105</v>
      </c>
    </row>
    <row r="39" spans="1:3" ht="26.4" x14ac:dyDescent="0.3">
      <c r="A39" s="36" t="s">
        <v>106</v>
      </c>
      <c r="B39" s="37" t="s">
        <v>100</v>
      </c>
      <c r="C39" s="36" t="s">
        <v>107</v>
      </c>
    </row>
    <row r="40" spans="1:3" x14ac:dyDescent="0.3">
      <c r="A40" s="36" t="s">
        <v>108</v>
      </c>
      <c r="B40" s="37" t="s">
        <v>100</v>
      </c>
      <c r="C40" s="38"/>
    </row>
    <row r="41" spans="1:3" ht="26.4" x14ac:dyDescent="0.3">
      <c r="A41" s="36" t="s">
        <v>109</v>
      </c>
      <c r="B41" s="37" t="s">
        <v>100</v>
      </c>
      <c r="C41" s="36" t="s">
        <v>110</v>
      </c>
    </row>
    <row r="42" spans="1:3" ht="26.4" x14ac:dyDescent="0.3">
      <c r="A42" s="36" t="s">
        <v>111</v>
      </c>
      <c r="B42" s="37" t="s">
        <v>100</v>
      </c>
      <c r="C42" s="36" t="s">
        <v>112</v>
      </c>
    </row>
    <row r="43" spans="1:3" x14ac:dyDescent="0.3">
      <c r="A43" s="36" t="s">
        <v>113</v>
      </c>
      <c r="B43" s="37" t="s">
        <v>100</v>
      </c>
      <c r="C43" s="38" t="s">
        <v>114</v>
      </c>
    </row>
    <row r="44" spans="1:3" ht="26.4" x14ac:dyDescent="0.3">
      <c r="A44" s="36" t="s">
        <v>115</v>
      </c>
      <c r="B44" s="37" t="s">
        <v>100</v>
      </c>
      <c r="C44" s="38" t="s">
        <v>116</v>
      </c>
    </row>
    <row r="45" spans="1:3" ht="26.4" x14ac:dyDescent="0.3">
      <c r="A45" s="36" t="s">
        <v>117</v>
      </c>
      <c r="B45" s="37" t="s">
        <v>100</v>
      </c>
      <c r="C45" s="38" t="s">
        <v>118</v>
      </c>
    </row>
  </sheetData>
  <sheetProtection algorithmName="SHA-512" hashValue="nrSR34g+b0+nT98fyhlT8cvTBDoWlBSBn8EdwVTlI2g1c3IN/b61IoGa3wj0uVn7XVWBEfqn2kb2jOqdDVU6hQ==" saltValue="FC7iqkhrX/AphMWRt/a68A==" spinCount="100000" sheet="1"/>
  <mergeCells count="23">
    <mergeCell ref="B30:C30"/>
    <mergeCell ref="A33:C33"/>
    <mergeCell ref="A34:C34"/>
    <mergeCell ref="A1:C1"/>
    <mergeCell ref="B8:C8"/>
    <mergeCell ref="B16:C16"/>
    <mergeCell ref="B15:C15"/>
    <mergeCell ref="B2:C2"/>
    <mergeCell ref="B3:C3"/>
    <mergeCell ref="B4:C4"/>
    <mergeCell ref="B5:C5"/>
    <mergeCell ref="B6:C6"/>
    <mergeCell ref="B7:C7"/>
    <mergeCell ref="A9:A14"/>
    <mergeCell ref="B9:C9"/>
    <mergeCell ref="B12:C12"/>
    <mergeCell ref="B17:C17"/>
    <mergeCell ref="B29:C29"/>
    <mergeCell ref="A19:A24"/>
    <mergeCell ref="B21:C21"/>
    <mergeCell ref="B24:C24"/>
    <mergeCell ref="B28:C28"/>
    <mergeCell ref="B18:C1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BAC47F9-0AC9-4E89-86B6-5623307586E9}">
          <x14:formula1>
            <xm:f>Hoja2!$G$1:$G$7</xm:f>
          </x14:formula1>
          <xm:sqref>B15:C15</xm:sqref>
        </x14:dataValidation>
        <x14:dataValidation type="list" allowBlank="1" showInputMessage="1" showErrorMessage="1" xr:uid="{83049F75-6B3F-4CA7-BC9C-9D725204D9BC}">
          <x14:formula1>
            <xm:f>Hoja2!$B$1:$B$2</xm:f>
          </x14:formula1>
          <xm:sqref>B36:B45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7"/>
  <sheetViews>
    <sheetView topLeftCell="A3" zoomScaleNormal="100" workbookViewId="0">
      <selection activeCell="B8" sqref="B8:C8"/>
    </sheetView>
  </sheetViews>
  <sheetFormatPr baseColWidth="10" defaultColWidth="0" defaultRowHeight="14.4" x14ac:dyDescent="0.3"/>
  <cols>
    <col min="1" max="1" width="62.33203125" customWidth="1"/>
    <col min="2" max="3" width="69.33203125" customWidth="1"/>
    <col min="4" max="16384" width="10.88671875" hidden="1"/>
  </cols>
  <sheetData>
    <row r="1" spans="1:3" ht="25.8" x14ac:dyDescent="0.3">
      <c r="A1" s="73" t="s">
        <v>119</v>
      </c>
      <c r="B1" s="73"/>
      <c r="C1" s="73"/>
    </row>
    <row r="2" spans="1:3" ht="17.100000000000001" customHeight="1" x14ac:dyDescent="0.3">
      <c r="A2" s="33" t="s">
        <v>27</v>
      </c>
      <c r="B2" s="48" t="str">
        <f>'GENERALES NOTA 321'!B2:C2</f>
        <v>SINIESTRO   APL</v>
      </c>
      <c r="C2" s="49"/>
    </row>
    <row r="3" spans="1:3" ht="15.9" customHeight="1" x14ac:dyDescent="0.3">
      <c r="A3" s="5" t="s">
        <v>1</v>
      </c>
      <c r="B3" s="44" t="str">
        <f>'GENERALES NOTA 322'!B2:C2</f>
        <v>41001333301020240036100</v>
      </c>
      <c r="C3" s="44"/>
    </row>
    <row r="4" spans="1:3" x14ac:dyDescent="0.3">
      <c r="A4" s="5" t="s">
        <v>2</v>
      </c>
      <c r="B4" s="44" t="str">
        <f>'GENERALES NOTA 322'!B3:C3</f>
        <v>JUZGADO 10 ADMINISTRATIVO DEL CIRCUITO DE NEIVA</v>
      </c>
      <c r="C4" s="44"/>
    </row>
    <row r="5" spans="1:3" ht="29.1" customHeight="1" x14ac:dyDescent="0.3">
      <c r="A5" s="5" t="s">
        <v>3</v>
      </c>
      <c r="B5" s="44" t="str">
        <f>'GENERALES NOTA 322'!B4:C4</f>
        <v xml:space="preserve"> MUNICIPIO DE ISNOS; YIMER JESÚS STERLING SÁNCHEZ; COLOMBIANA DE ASISTENCIA S.A.S.; FEDERACIÓN COLOMBIANA DE DEPORTES AÉREOS.</v>
      </c>
      <c r="C5" s="44"/>
    </row>
    <row r="6" spans="1:3" x14ac:dyDescent="0.3">
      <c r="A6" s="5" t="s">
        <v>4</v>
      </c>
      <c r="B6" s="44" t="str">
        <f>'GENERALES NOTA 322'!B5:C5</f>
        <v>MARIA ANYELA VALENZUELA MUÑOZ (Víctima directa). ASHLEY CAROLINA ROJAS VALENZUELA (Hija). DARIAN MIGUEL CHILITO VALENZUELA (Hija). YIVERALEY ROJAS ROJAS (Esposo). JOSE GEIMER VALENZUELA (Padre). JOSE GEIMER VALENZUELA MUÑOZ (Hermano). NATHALY PAULINA VALENZUELA HERMIDA (Sobrina). EVELYN DANELA VALENZUELA HERMIDA (Sobrina). CARLOS JOHAN VALENZUELA MUÑOZ (Hermano). DEINER STIVEN HURTADO VALENZUELA (Sobrino). ANA MARIA VALENZUELA MUÑOZ (Hermana). YERALDINE CABRERA VALENZUELA (Sobrina).</v>
      </c>
      <c r="C6" s="44"/>
    </row>
    <row r="7" spans="1:3" ht="43.5" customHeight="1" x14ac:dyDescent="0.3">
      <c r="A7" s="5" t="s">
        <v>5</v>
      </c>
      <c r="B7" s="44" t="str">
        <f>'GENERALES NOTA 322'!B6:C6</f>
        <v>LLAMADA EN GARANTIA</v>
      </c>
      <c r="C7" s="44"/>
    </row>
    <row r="8" spans="1:3" x14ac:dyDescent="0.3">
      <c r="A8" s="5" t="s">
        <v>120</v>
      </c>
      <c r="B8" s="44" t="s">
        <v>83</v>
      </c>
      <c r="C8" s="44"/>
    </row>
    <row r="9" spans="1:3" x14ac:dyDescent="0.3">
      <c r="A9" s="15" t="s">
        <v>86</v>
      </c>
      <c r="B9" s="96"/>
      <c r="C9" s="96"/>
    </row>
    <row r="10" spans="1:3" x14ac:dyDescent="0.3">
      <c r="A10" s="15" t="s">
        <v>121</v>
      </c>
      <c r="B10" s="44"/>
      <c r="C10" s="44"/>
    </row>
    <row r="11" spans="1:3" x14ac:dyDescent="0.3">
      <c r="A11" s="15" t="s">
        <v>56</v>
      </c>
      <c r="B11" s="97"/>
      <c r="C11" s="64"/>
    </row>
    <row r="12" spans="1:3" ht="28.8" x14ac:dyDescent="0.3">
      <c r="A12" s="5" t="s">
        <v>122</v>
      </c>
      <c r="B12" s="44"/>
      <c r="C12" s="44"/>
    </row>
    <row r="13" spans="1:3" ht="28.8" x14ac:dyDescent="0.3">
      <c r="A13" s="5" t="s">
        <v>123</v>
      </c>
      <c r="B13" s="44"/>
      <c r="C13" s="44"/>
    </row>
    <row r="14" spans="1:3" x14ac:dyDescent="0.3">
      <c r="A14" s="5" t="s">
        <v>124</v>
      </c>
      <c r="B14" s="48"/>
      <c r="C14" s="49"/>
    </row>
    <row r="15" spans="1:3" x14ac:dyDescent="0.3">
      <c r="A15" s="15" t="s">
        <v>125</v>
      </c>
      <c r="B15" s="44"/>
      <c r="C15" s="44"/>
    </row>
    <row r="16" spans="1:3" ht="100.5" customHeight="1" x14ac:dyDescent="0.3">
      <c r="A16" s="11" t="s">
        <v>126</v>
      </c>
      <c r="B16" s="64"/>
      <c r="C16" s="64"/>
    </row>
    <row r="17" ht="36.6" customHeight="1" x14ac:dyDescent="0.3"/>
  </sheetData>
  <mergeCells count="16">
    <mergeCell ref="B12:C12"/>
    <mergeCell ref="B13:C13"/>
    <mergeCell ref="B15:C15"/>
    <mergeCell ref="B16:C16"/>
    <mergeCell ref="B14:C14"/>
    <mergeCell ref="B7:C7"/>
    <mergeCell ref="B8:C8"/>
    <mergeCell ref="B9:C9"/>
    <mergeCell ref="B10:C10"/>
    <mergeCell ref="B11:C11"/>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98FA5FF-1777-4256-8C88-5CB8A51F4731}">
          <x14:formula1>
            <xm:f>Hoja2!$G$1:$G$7</xm:f>
          </x14:formula1>
          <xm:sqref>B8:C8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FF8B-D4A2-4810-8136-F95B99C9D362}">
  <sheetPr>
    <tabColor theme="3" tint="0.39997558519241921"/>
  </sheetPr>
  <dimension ref="A1:H24"/>
  <sheetViews>
    <sheetView zoomScaleNormal="100" workbookViewId="0">
      <selection activeCell="C15" sqref="C15"/>
    </sheetView>
  </sheetViews>
  <sheetFormatPr baseColWidth="10" defaultColWidth="0" defaultRowHeight="14.4" x14ac:dyDescent="0.3"/>
  <cols>
    <col min="1" max="1" width="54.44140625" customWidth="1"/>
    <col min="2" max="2" width="23.44140625" customWidth="1"/>
    <col min="3" max="3" width="98.88671875" customWidth="1"/>
    <col min="4" max="8" width="0" hidden="1" customWidth="1"/>
    <col min="9" max="16384" width="11.44140625" hidden="1"/>
  </cols>
  <sheetData>
    <row r="1" spans="1:3" ht="18" x14ac:dyDescent="0.3">
      <c r="A1" s="98" t="s">
        <v>127</v>
      </c>
      <c r="B1" s="98"/>
      <c r="C1" s="98"/>
    </row>
    <row r="2" spans="1:3" x14ac:dyDescent="0.3">
      <c r="A2" s="33" t="s">
        <v>27</v>
      </c>
      <c r="B2" s="48" t="str">
        <f>'GENERALES NOTA 321'!B2:C2</f>
        <v>SINIESTRO   APL</v>
      </c>
      <c r="C2" s="49"/>
    </row>
    <row r="3" spans="1:3" ht="23.4" customHeight="1" x14ac:dyDescent="0.3">
      <c r="A3" s="5" t="s">
        <v>29</v>
      </c>
      <c r="B3" s="44" t="str">
        <f>'GENERALES NOTA 322'!B2:C2</f>
        <v>41001333301020240036100</v>
      </c>
      <c r="C3" s="44"/>
    </row>
    <row r="4" spans="1:3" x14ac:dyDescent="0.3">
      <c r="A4" s="5" t="s">
        <v>30</v>
      </c>
      <c r="B4" s="44" t="str">
        <f>'GENERALES NOTA 322'!B3:C3</f>
        <v>JUZGADO 10 ADMINISTRATIVO DEL CIRCUITO DE NEIVA</v>
      </c>
      <c r="C4" s="44"/>
    </row>
    <row r="5" spans="1:3" x14ac:dyDescent="0.3">
      <c r="A5" s="5" t="s">
        <v>31</v>
      </c>
      <c r="B5" s="44" t="str">
        <f>'GENERALES NOTA 322'!B4:C4</f>
        <v xml:space="preserve"> MUNICIPIO DE ISNOS; YIMER JESÚS STERLING SÁNCHEZ; COLOMBIANA DE ASISTENCIA S.A.S.; FEDERACIÓN COLOMBIANA DE DEPORTES AÉREOS.</v>
      </c>
      <c r="C5" s="44"/>
    </row>
    <row r="6" spans="1:3" x14ac:dyDescent="0.3">
      <c r="A6" s="5" t="s">
        <v>32</v>
      </c>
      <c r="B6" s="44" t="str">
        <f>'GENERALES NOTA 322'!B5:C5</f>
        <v>MARIA ANYELA VALENZUELA MUÑOZ (Víctima directa). ASHLEY CAROLINA ROJAS VALENZUELA (Hija). DARIAN MIGUEL CHILITO VALENZUELA (Hija). YIVERALEY ROJAS ROJAS (Esposo). JOSE GEIMER VALENZUELA (Padre). JOSE GEIMER VALENZUELA MUÑOZ (Hermano). NATHALY PAULINA VALENZUELA HERMIDA (Sobrina). EVELYN DANELA VALENZUELA HERMIDA (Sobrina). CARLOS JOHAN VALENZUELA MUÑOZ (Hermano). DEINER STIVEN HURTADO VALENZUELA (Sobrino). ANA MARIA VALENZUELA MUÑOZ (Hermana). YERALDINE CABRERA VALENZUELA (Sobrina).</v>
      </c>
      <c r="C6" s="44"/>
    </row>
    <row r="7" spans="1:3" x14ac:dyDescent="0.3">
      <c r="A7" s="5" t="s">
        <v>33</v>
      </c>
      <c r="B7" s="44" t="str">
        <f>'GENERALES NOTA 322'!B6:C6</f>
        <v>LLAMADA EN GARANTIA</v>
      </c>
      <c r="C7" s="44"/>
    </row>
    <row r="8" spans="1:3" x14ac:dyDescent="0.3">
      <c r="A8" s="5" t="s">
        <v>120</v>
      </c>
      <c r="B8" s="44" t="str">
        <f>'GENERALES NOTA 325'!B8:C8</f>
        <v>REMOTO</v>
      </c>
      <c r="C8" s="44"/>
    </row>
    <row r="9" spans="1:3" x14ac:dyDescent="0.3">
      <c r="A9" s="15" t="s">
        <v>86</v>
      </c>
      <c r="B9" s="99">
        <f>'GENERALES  NOTA 324 -478'!B17:C17</f>
        <v>100</v>
      </c>
      <c r="C9" s="99"/>
    </row>
    <row r="10" spans="1:3" x14ac:dyDescent="0.3">
      <c r="A10" s="5" t="s">
        <v>128</v>
      </c>
      <c r="B10" s="100"/>
      <c r="C10" s="100"/>
    </row>
    <row r="11" spans="1:3" ht="41.1" customHeight="1" x14ac:dyDescent="0.3">
      <c r="A11" s="5" t="s">
        <v>129</v>
      </c>
      <c r="B11" s="44"/>
      <c r="C11" s="44"/>
    </row>
    <row r="12" spans="1:3" ht="18.75" customHeight="1" x14ac:dyDescent="0.3">
      <c r="A12" s="5" t="s">
        <v>130</v>
      </c>
      <c r="B12" s="101"/>
      <c r="C12" s="101"/>
    </row>
    <row r="13" spans="1:3" x14ac:dyDescent="0.3">
      <c r="A13" s="5" t="s">
        <v>131</v>
      </c>
      <c r="B13" s="44"/>
      <c r="C13" s="44"/>
    </row>
    <row r="19" spans="4:8" x14ac:dyDescent="0.3">
      <c r="D19" t="str">
        <f t="shared" ref="D19:H19" si="0">UPPER(D17)</f>
        <v/>
      </c>
      <c r="E19" t="str">
        <f t="shared" si="0"/>
        <v/>
      </c>
      <c r="F19" t="str">
        <f t="shared" si="0"/>
        <v/>
      </c>
      <c r="G19" t="str">
        <f t="shared" si="0"/>
        <v/>
      </c>
      <c r="H19" t="str">
        <f t="shared" si="0"/>
        <v/>
      </c>
    </row>
    <row r="20" spans="4:8" x14ac:dyDescent="0.3">
      <c r="D20" t="str">
        <f t="shared" ref="D20:H20" si="1">UPPER(D18)</f>
        <v/>
      </c>
      <c r="E20" t="str">
        <f t="shared" si="1"/>
        <v/>
      </c>
      <c r="F20" t="str">
        <f t="shared" si="1"/>
        <v/>
      </c>
      <c r="G20" t="str">
        <f t="shared" si="1"/>
        <v/>
      </c>
      <c r="H20" t="str">
        <f t="shared" si="1"/>
        <v/>
      </c>
    </row>
    <row r="21" spans="4:8" x14ac:dyDescent="0.3">
      <c r="D21" t="str">
        <f t="shared" ref="D21:H21" si="2">UPPER(D19)</f>
        <v/>
      </c>
      <c r="E21" t="str">
        <f t="shared" si="2"/>
        <v/>
      </c>
      <c r="F21" t="str">
        <f t="shared" si="2"/>
        <v/>
      </c>
      <c r="G21" t="str">
        <f t="shared" si="2"/>
        <v/>
      </c>
      <c r="H21" t="str">
        <f t="shared" si="2"/>
        <v/>
      </c>
    </row>
    <row r="22" spans="4:8" x14ac:dyDescent="0.3">
      <c r="D22" t="str">
        <f>UPPER(D20)</f>
        <v/>
      </c>
      <c r="E22" t="str">
        <f t="shared" ref="E22:H22" si="3">UPPER(E20)</f>
        <v/>
      </c>
      <c r="F22" t="str">
        <f t="shared" si="3"/>
        <v/>
      </c>
      <c r="G22" t="str">
        <f t="shared" si="3"/>
        <v/>
      </c>
      <c r="H22" t="str">
        <f t="shared" si="3"/>
        <v/>
      </c>
    </row>
    <row r="23" spans="4:8" x14ac:dyDescent="0.3">
      <c r="D23" t="str">
        <f t="shared" ref="D23:H23" si="4">UPPER(D21)</f>
        <v/>
      </c>
      <c r="E23" t="str">
        <f t="shared" si="4"/>
        <v/>
      </c>
      <c r="F23" t="str">
        <f t="shared" si="4"/>
        <v/>
      </c>
      <c r="G23" t="str">
        <f t="shared" si="4"/>
        <v/>
      </c>
      <c r="H23" t="str">
        <f t="shared" si="4"/>
        <v/>
      </c>
    </row>
    <row r="24" spans="4:8" x14ac:dyDescent="0.3">
      <c r="D24" t="str">
        <f t="shared" ref="D24:H24" si="5">UPPER(D22)</f>
        <v/>
      </c>
      <c r="E24" t="str">
        <f t="shared" si="5"/>
        <v/>
      </c>
      <c r="F24" t="str">
        <f t="shared" si="5"/>
        <v/>
      </c>
      <c r="G24" t="str">
        <f t="shared" si="5"/>
        <v/>
      </c>
      <c r="H24" t="str">
        <f t="shared" si="5"/>
        <v/>
      </c>
    </row>
  </sheetData>
  <mergeCells count="13">
    <mergeCell ref="B13:C13"/>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AE1A-7488-4345-8CA1-CE97BD0CF2D1}">
  <sheetPr>
    <tabColor theme="3" tint="0.39997558519241921"/>
  </sheetPr>
  <dimension ref="A1:C28"/>
  <sheetViews>
    <sheetView zoomScaleNormal="100" workbookViewId="0">
      <selection activeCell="B29" sqref="B29"/>
    </sheetView>
  </sheetViews>
  <sheetFormatPr baseColWidth="10" defaultColWidth="0" defaultRowHeight="14.4" x14ac:dyDescent="0.3"/>
  <cols>
    <col min="1" max="1" width="72.88671875" customWidth="1"/>
    <col min="2" max="2" width="39.88671875" customWidth="1"/>
    <col min="3" max="3" width="96.33203125" customWidth="1"/>
    <col min="4" max="16384" width="11.44140625" hidden="1"/>
  </cols>
  <sheetData>
    <row r="1" spans="1:3" ht="18" x14ac:dyDescent="0.3">
      <c r="A1" s="98" t="s">
        <v>132</v>
      </c>
      <c r="B1" s="98"/>
      <c r="C1" s="98"/>
    </row>
    <row r="2" spans="1:3" ht="14.1" customHeight="1" x14ac:dyDescent="0.3">
      <c r="A2" s="13" t="s">
        <v>27</v>
      </c>
      <c r="B2" s="48" t="str">
        <f>'GENERALES NOTA 321'!B2:C2</f>
        <v>SINIESTRO   APL</v>
      </c>
      <c r="C2" s="49"/>
    </row>
    <row r="3" spans="1:3" x14ac:dyDescent="0.3">
      <c r="A3" s="5" t="s">
        <v>29</v>
      </c>
      <c r="B3" s="44" t="str">
        <f>'GENERALES NOTA 322'!B2:C2</f>
        <v>41001333301020240036100</v>
      </c>
      <c r="C3" s="44"/>
    </row>
    <row r="4" spans="1:3" x14ac:dyDescent="0.3">
      <c r="A4" s="5" t="s">
        <v>30</v>
      </c>
      <c r="B4" s="44" t="str">
        <f>'GENERALES NOTA 322'!B3:C3</f>
        <v>JUZGADO 10 ADMINISTRATIVO DEL CIRCUITO DE NEIVA</v>
      </c>
      <c r="C4" s="44"/>
    </row>
    <row r="5" spans="1:3" x14ac:dyDescent="0.3">
      <c r="A5" s="5" t="s">
        <v>31</v>
      </c>
      <c r="B5" s="44" t="str">
        <f>'GENERALES NOTA 322'!B4:C4</f>
        <v xml:space="preserve"> MUNICIPIO DE ISNOS; YIMER JESÚS STERLING SÁNCHEZ; COLOMBIANA DE ASISTENCIA S.A.S.; FEDERACIÓN COLOMBIANA DE DEPORTES AÉREOS.</v>
      </c>
      <c r="C5" s="44"/>
    </row>
    <row r="6" spans="1:3" x14ac:dyDescent="0.3">
      <c r="A6" s="5" t="s">
        <v>32</v>
      </c>
      <c r="B6" s="44" t="str">
        <f>'GENERALES NOTA 322'!B5:C5</f>
        <v>MARIA ANYELA VALENZUELA MUÑOZ (Víctima directa). ASHLEY CAROLINA ROJAS VALENZUELA (Hija). DARIAN MIGUEL CHILITO VALENZUELA (Hija). YIVERALEY ROJAS ROJAS (Esposo). JOSE GEIMER VALENZUELA (Padre). JOSE GEIMER VALENZUELA MUÑOZ (Hermano). NATHALY PAULINA VALENZUELA HERMIDA (Sobrina). EVELYN DANELA VALENZUELA HERMIDA (Sobrina). CARLOS JOHAN VALENZUELA MUÑOZ (Hermano). DEINER STIVEN HURTADO VALENZUELA (Sobrino). ANA MARIA VALENZUELA MUÑOZ (Hermana). YERALDINE CABRERA VALENZUELA (Sobrina).</v>
      </c>
      <c r="C6" s="44"/>
    </row>
    <row r="7" spans="1:3" x14ac:dyDescent="0.3">
      <c r="A7" s="5" t="s">
        <v>33</v>
      </c>
      <c r="B7" s="44" t="str">
        <f>'GENERALES NOTA 322'!B6:C6</f>
        <v>LLAMADA EN GARANTIA</v>
      </c>
      <c r="C7" s="44"/>
    </row>
    <row r="8" spans="1:3" x14ac:dyDescent="0.3">
      <c r="A8" s="5" t="s">
        <v>133</v>
      </c>
      <c r="B8" s="44" t="str">
        <f>'GENERALES NOTA 325'!B8:C8</f>
        <v>REMOTO</v>
      </c>
      <c r="C8" s="44"/>
    </row>
    <row r="9" spans="1:3" ht="24" customHeight="1" x14ac:dyDescent="0.3">
      <c r="A9" s="5" t="s">
        <v>134</v>
      </c>
      <c r="B9" s="44"/>
      <c r="C9" s="44"/>
    </row>
    <row r="10" spans="1:3" ht="88.5" customHeight="1" x14ac:dyDescent="0.3">
      <c r="A10" s="5" t="s">
        <v>135</v>
      </c>
      <c r="B10" s="44"/>
      <c r="C10" s="44"/>
    </row>
    <row r="11" spans="1:3" ht="43.5" customHeight="1" x14ac:dyDescent="0.3">
      <c r="A11" s="104"/>
      <c r="B11" s="104"/>
      <c r="C11" s="104"/>
    </row>
    <row r="12" spans="1:3" hidden="1" x14ac:dyDescent="0.3">
      <c r="A12" s="105"/>
      <c r="B12" s="105"/>
      <c r="C12" s="105"/>
    </row>
    <row r="13" spans="1:3" ht="18" x14ac:dyDescent="0.3">
      <c r="A13" s="98" t="s">
        <v>136</v>
      </c>
      <c r="B13" s="98"/>
      <c r="C13" s="98"/>
    </row>
    <row r="14" spans="1:3" x14ac:dyDescent="0.3">
      <c r="A14" s="23" t="s">
        <v>82</v>
      </c>
      <c r="B14" s="93" t="s">
        <v>83</v>
      </c>
      <c r="C14" s="94"/>
    </row>
    <row r="15" spans="1:3" ht="28.8" x14ac:dyDescent="0.3">
      <c r="A15" s="21" t="s">
        <v>84</v>
      </c>
      <c r="B15" s="91"/>
      <c r="C15" s="92"/>
    </row>
    <row r="16" spans="1:3" ht="28.8" x14ac:dyDescent="0.3">
      <c r="A16" s="14" t="s">
        <v>85</v>
      </c>
      <c r="B16" s="76">
        <f>((C18+C19+C21+C22)-C25)*C24*C26</f>
        <v>100000000</v>
      </c>
      <c r="C16" s="76"/>
    </row>
    <row r="17" spans="1:3" x14ac:dyDescent="0.3">
      <c r="A17" s="23" t="s">
        <v>86</v>
      </c>
      <c r="B17" s="83" t="s">
        <v>15</v>
      </c>
      <c r="C17" s="84"/>
    </row>
    <row r="18" spans="1:3" x14ac:dyDescent="0.3">
      <c r="A18" s="79"/>
      <c r="B18" s="22" t="s">
        <v>16</v>
      </c>
      <c r="C18" s="19">
        <v>100000000</v>
      </c>
    </row>
    <row r="19" spans="1:3" x14ac:dyDescent="0.3">
      <c r="A19" s="80"/>
      <c r="B19" s="22" t="s">
        <v>17</v>
      </c>
      <c r="C19" s="19">
        <v>0</v>
      </c>
    </row>
    <row r="20" spans="1:3" x14ac:dyDescent="0.3">
      <c r="A20" s="80"/>
      <c r="B20" s="81" t="s">
        <v>18</v>
      </c>
      <c r="C20" s="82"/>
    </row>
    <row r="21" spans="1:3" x14ac:dyDescent="0.3">
      <c r="A21" s="80"/>
      <c r="B21" s="22" t="s">
        <v>79</v>
      </c>
      <c r="C21" s="19">
        <v>0</v>
      </c>
    </row>
    <row r="22" spans="1:3" ht="28.8" x14ac:dyDescent="0.3">
      <c r="A22" s="80"/>
      <c r="B22" s="22" t="s">
        <v>87</v>
      </c>
      <c r="C22" s="19">
        <v>0</v>
      </c>
    </row>
    <row r="23" spans="1:3" x14ac:dyDescent="0.3">
      <c r="A23" s="80"/>
      <c r="B23" s="81" t="s">
        <v>88</v>
      </c>
      <c r="C23" s="82"/>
    </row>
    <row r="24" spans="1:3" x14ac:dyDescent="0.3">
      <c r="A24" s="25"/>
      <c r="B24" s="22" t="s">
        <v>89</v>
      </c>
      <c r="C24" s="26">
        <v>1</v>
      </c>
    </row>
    <row r="25" spans="1:3" x14ac:dyDescent="0.3">
      <c r="A25" s="27"/>
      <c r="B25" s="22" t="s">
        <v>36</v>
      </c>
      <c r="C25" s="28">
        <v>0</v>
      </c>
    </row>
    <row r="26" spans="1:3" x14ac:dyDescent="0.3">
      <c r="A26" s="27"/>
      <c r="B26" s="39" t="s">
        <v>90</v>
      </c>
      <c r="C26" s="40">
        <v>1</v>
      </c>
    </row>
    <row r="27" spans="1:3" x14ac:dyDescent="0.3">
      <c r="A27" s="41" t="s">
        <v>91</v>
      </c>
      <c r="B27" s="102">
        <f>IFERROR(B16*(VLOOKUP(B14,Hoja2!$G$1:$H$6,2,0)),16666)</f>
        <v>16666</v>
      </c>
      <c r="C27" s="102"/>
    </row>
    <row r="28" spans="1:3" ht="95.25" customHeight="1" x14ac:dyDescent="0.3">
      <c r="A28" s="42" t="s">
        <v>137</v>
      </c>
      <c r="B28" s="103"/>
      <c r="C28" s="103"/>
    </row>
  </sheetData>
  <mergeCells count="21">
    <mergeCell ref="B27:C27"/>
    <mergeCell ref="A13:C13"/>
    <mergeCell ref="B28:C28"/>
    <mergeCell ref="A11:C12"/>
    <mergeCell ref="B20:C20"/>
    <mergeCell ref="B14:C14"/>
    <mergeCell ref="B15:C15"/>
    <mergeCell ref="B17:C17"/>
    <mergeCell ref="A18:A23"/>
    <mergeCell ref="B23:C23"/>
    <mergeCell ref="B16:C16"/>
    <mergeCell ref="B7:C7"/>
    <mergeCell ref="B8:C8"/>
    <mergeCell ref="B10:C10"/>
    <mergeCell ref="B9:C9"/>
    <mergeCell ref="A1:C1"/>
    <mergeCell ref="B2:C2"/>
    <mergeCell ref="B3:C3"/>
    <mergeCell ref="B4:C4"/>
    <mergeCell ref="B5:C5"/>
    <mergeCell ref="B6:C6"/>
  </mergeCells>
  <dataValidations count="1">
    <dataValidation type="decimal" operator="lessThanOrEqual" allowBlank="1" showInputMessage="1" showErrorMessage="1" sqref="C24" xr:uid="{41F05306-0647-4B3F-9F65-BA97A3AFC11D}">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AE44EFF-D747-47F8-839C-678EB5C9D5DF}">
          <x14:formula1>
            <xm:f>Hoja2!$N$1:$N$3</xm:f>
          </x14:formula1>
          <xm:sqref>B9:C9</xm:sqref>
        </x14:dataValidation>
        <x14:dataValidation type="list" allowBlank="1" showInputMessage="1" showErrorMessage="1" xr:uid="{B271960E-476F-49EB-921A-138494E0763A}">
          <x14:formula1>
            <xm:f>Hoja2!$G$1:$G$7</xm:f>
          </x14:formula1>
          <xm:sqref>B14:C14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4140625" defaultRowHeight="14.4" x14ac:dyDescent="0.3"/>
  <sheetData>
    <row r="1" spans="1:1" x14ac:dyDescent="0.3">
      <c r="A1" t="s">
        <v>138</v>
      </c>
    </row>
    <row r="2" spans="1:1" x14ac:dyDescent="0.3">
      <c r="A2" t="s">
        <v>100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N8"/>
  <sheetViews>
    <sheetView workbookViewId="0">
      <selection activeCell="A27" sqref="A27"/>
    </sheetView>
  </sheetViews>
  <sheetFormatPr baseColWidth="10" defaultColWidth="11.5546875" defaultRowHeight="14.4" x14ac:dyDescent="0.3"/>
  <cols>
    <col min="4" max="4" width="20.109375" bestFit="1" customWidth="1"/>
    <col min="5" max="5" width="42.88671875" bestFit="1" customWidth="1"/>
    <col min="7" max="7" width="33.33203125" customWidth="1"/>
    <col min="14" max="14" width="20.6640625" customWidth="1"/>
  </cols>
  <sheetData>
    <row r="1" spans="1:14" x14ac:dyDescent="0.3">
      <c r="A1" s="8" t="s">
        <v>37</v>
      </c>
      <c r="B1" t="s">
        <v>139</v>
      </c>
      <c r="C1" s="8" t="s">
        <v>41</v>
      </c>
      <c r="D1" s="8" t="s">
        <v>45</v>
      </c>
      <c r="E1" s="3" t="s">
        <v>46</v>
      </c>
      <c r="F1" s="2" t="s">
        <v>81</v>
      </c>
      <c r="G1" s="2" t="s">
        <v>140</v>
      </c>
      <c r="H1" s="4">
        <v>0.7</v>
      </c>
      <c r="I1" t="s">
        <v>141</v>
      </c>
      <c r="J1" t="s">
        <v>142</v>
      </c>
      <c r="L1" t="s">
        <v>6</v>
      </c>
      <c r="N1" s="2" t="s">
        <v>143</v>
      </c>
    </row>
    <row r="2" spans="1:14" x14ac:dyDescent="0.3">
      <c r="A2" t="s">
        <v>144</v>
      </c>
      <c r="B2" t="s">
        <v>100</v>
      </c>
      <c r="C2" t="s">
        <v>145</v>
      </c>
      <c r="D2" s="2" t="s">
        <v>146</v>
      </c>
      <c r="E2" s="1" t="s">
        <v>147</v>
      </c>
      <c r="F2" s="2" t="s">
        <v>83</v>
      </c>
      <c r="G2" s="2" t="s">
        <v>148</v>
      </c>
      <c r="H2" s="4">
        <v>0.25</v>
      </c>
      <c r="I2" t="s">
        <v>149</v>
      </c>
      <c r="J2" t="s">
        <v>150</v>
      </c>
      <c r="L2" t="s">
        <v>151</v>
      </c>
      <c r="N2" s="2" t="s">
        <v>152</v>
      </c>
    </row>
    <row r="3" spans="1:14" x14ac:dyDescent="0.3">
      <c r="A3" t="s">
        <v>153</v>
      </c>
      <c r="C3" t="s">
        <v>154</v>
      </c>
      <c r="D3" s="2" t="s">
        <v>155</v>
      </c>
      <c r="E3" s="1" t="s">
        <v>156</v>
      </c>
      <c r="F3" s="2" t="s">
        <v>157</v>
      </c>
      <c r="G3" s="2" t="s">
        <v>158</v>
      </c>
      <c r="H3" s="4">
        <v>0.55000000000000004</v>
      </c>
      <c r="I3" t="s">
        <v>159</v>
      </c>
      <c r="J3" t="s">
        <v>160</v>
      </c>
      <c r="N3" s="2" t="s">
        <v>83</v>
      </c>
    </row>
    <row r="4" spans="1:14" x14ac:dyDescent="0.3">
      <c r="A4" t="s">
        <v>161</v>
      </c>
      <c r="C4" t="s">
        <v>162</v>
      </c>
      <c r="E4" s="1" t="s">
        <v>163</v>
      </c>
      <c r="G4" s="2" t="s">
        <v>164</v>
      </c>
      <c r="H4" s="4">
        <v>0.15</v>
      </c>
      <c r="I4" t="s">
        <v>165</v>
      </c>
      <c r="J4" t="s">
        <v>166</v>
      </c>
      <c r="N4" s="2"/>
    </row>
    <row r="5" spans="1:14" x14ac:dyDescent="0.3">
      <c r="A5" t="s">
        <v>167</v>
      </c>
      <c r="E5" s="1" t="s">
        <v>168</v>
      </c>
      <c r="G5" s="2" t="s">
        <v>169</v>
      </c>
      <c r="H5" s="4">
        <v>0.7</v>
      </c>
      <c r="I5" t="s">
        <v>170</v>
      </c>
      <c r="J5" t="s">
        <v>171</v>
      </c>
      <c r="N5" s="2"/>
    </row>
    <row r="6" spans="1:14" x14ac:dyDescent="0.3">
      <c r="E6" s="1" t="s">
        <v>172</v>
      </c>
      <c r="G6" s="2" t="s">
        <v>173</v>
      </c>
      <c r="H6" s="4">
        <v>0.3</v>
      </c>
      <c r="J6" t="s">
        <v>174</v>
      </c>
      <c r="N6" s="2"/>
    </row>
    <row r="7" spans="1:14" x14ac:dyDescent="0.3">
      <c r="E7" s="1" t="s">
        <v>175</v>
      </c>
      <c r="G7" s="2" t="s">
        <v>83</v>
      </c>
      <c r="N7" s="2" t="s">
        <v>83</v>
      </c>
    </row>
    <row r="8" spans="1:14" x14ac:dyDescent="0.3">
      <c r="E8" s="1" t="s">
        <v>176</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053764-0AEE-4C5F-8731-D8855A804D4F}">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CD89E017-DF9E-4D7A-9036-DAED46F48CF9}">
  <ds:schemaRefs>
    <ds:schemaRef ds:uri="http://schemas.microsoft.com/sharepoint/v3/contenttype/forms"/>
  </ds:schemaRefs>
</ds:datastoreItem>
</file>

<file path=customXml/itemProps3.xml><?xml version="1.0" encoding="utf-8"?>
<ds:datastoreItem xmlns:ds="http://schemas.openxmlformats.org/officeDocument/2006/customXml" ds:itemID="{A6FDF152-C196-4040-AB51-46B29C1B68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GENERALES NOTA 321</vt:lpstr>
      <vt:lpstr>GENERALES  NOTA 324 -478</vt:lpstr>
      <vt:lpstr>GENERALES NOTA 325</vt:lpstr>
      <vt:lpstr>CONCEPTO DE CONCILIACIÓN 330 </vt:lpstr>
      <vt:lpstr>CAMBIO DE CONTINGENCIA 423</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Kathalina Carpetta Mejia</cp:lastModifiedBy>
  <cp:revision/>
  <dcterms:created xsi:type="dcterms:W3CDTF">2020-12-07T14:41:17Z</dcterms:created>
  <dcterms:modified xsi:type="dcterms:W3CDTF">2025-07-04T20:38:32Z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