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629436DE-A8F9-4C3F-9BD5-8D1B21C8CBBA}" xr6:coauthVersionLast="47" xr6:coauthVersionMax="47" xr10:uidLastSave="{00000000-0000-0000-0000-000000000000}"/>
  <bookViews>
    <workbookView xWindow="-105" yWindow="0" windowWidth="14610" windowHeight="1558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2" l="1"/>
  <c r="C15" i="8"/>
  <c r="B8" i="11"/>
  <c r="B7" i="12"/>
  <c r="B7" i="11"/>
  <c r="B6" i="12"/>
  <c r="B5" i="12"/>
  <c r="B4" i="12"/>
  <c r="B3" i="12"/>
  <c r="B3" i="9"/>
  <c r="B2" i="12"/>
  <c r="B2" i="8"/>
  <c r="B6" i="11"/>
  <c r="B5" i="11"/>
  <c r="B4" i="11"/>
  <c r="B4" i="7"/>
  <c r="B5" i="7"/>
  <c r="B3" i="11"/>
  <c r="B2" i="11"/>
  <c r="B20" i="8"/>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40" i="8" l="1"/>
  <c r="B8" i="12"/>
  <c r="B9" i="11"/>
  <c r="B10" i="9"/>
  <c r="B2" i="9"/>
  <c r="B8" i="9" l="1"/>
  <c r="B7" i="9"/>
  <c r="B6" i="9"/>
  <c r="B5" i="9"/>
  <c r="B4" i="9"/>
  <c r="B8" i="8"/>
  <c r="B6" i="8"/>
  <c r="B5" i="8"/>
  <c r="B4" i="8"/>
  <c r="B3" i="8"/>
  <c r="B8" i="7"/>
  <c r="B6" i="7" l="1"/>
  <c r="B7" i="7"/>
  <c r="B3" i="7"/>
  <c r="B9" i="8"/>
  <c r="B11" i="9" l="1"/>
</calcChain>
</file>

<file path=xl/sharedStrings.xml><?xml version="1.0" encoding="utf-8"?>
<sst xmlns="http://schemas.openxmlformats.org/spreadsheetml/2006/main" count="322" uniqueCount="224">
  <si>
    <t>SOLICITUD DE ANTECEDENTES -ABOGADO EXTERNO-</t>
  </si>
  <si>
    <t>RADICADO(23 DIGITOS)</t>
  </si>
  <si>
    <t>11001310300420230043500</t>
  </si>
  <si>
    <t>JUZGADO</t>
  </si>
  <si>
    <t>JUZGADO CUARTO CIVIL DEL CIRCUITO DE BOGOTA</t>
  </si>
  <si>
    <t>DEMANDADO</t>
  </si>
  <si>
    <t>ALLIANZ SEGUROS S.A., E.L.C ENLACE LOGISTICO DE CARGA S.AS Y ROBINSON YADIR NIÑO JAIMES</t>
  </si>
  <si>
    <t xml:space="preserve">DEMANDANTE </t>
  </si>
  <si>
    <t>EMMA MONCADA DE LOZANO (CONYUGE SUPERSTITE)</t>
  </si>
  <si>
    <t>TIPO DE VINCULACION COMPAÑÍA</t>
  </si>
  <si>
    <t>DEMANDA DIRECTA</t>
  </si>
  <si>
    <t xml:space="preserve">TIPO DE PERJUCIO </t>
  </si>
  <si>
    <t>RCE HOMICIDIO</t>
  </si>
  <si>
    <t>INTERVINIENTE -NOMBRE DE LESIONADO O MUERTO (S) DEL PROCESO</t>
  </si>
  <si>
    <t xml:space="preserve">ALVARO LOZANO FLOREZ </t>
  </si>
  <si>
    <t xml:space="preserve">NUMERO DE IDENTIFICACION </t>
  </si>
  <si>
    <t>13.215.339</t>
  </si>
  <si>
    <t xml:space="preserve">DOMICILIO </t>
  </si>
  <si>
    <t>CUCUTA</t>
  </si>
  <si>
    <t xml:space="preserve">TELEFONO </t>
  </si>
  <si>
    <t>CORREO ELECTRONICO</t>
  </si>
  <si>
    <t>fundacionlegamanos@gmail.com</t>
  </si>
  <si>
    <t xml:space="preserve">ESTADO CIVIL </t>
  </si>
  <si>
    <t>CASADO</t>
  </si>
  <si>
    <t xml:space="preserve">FECHA DE NACIMIENTO </t>
  </si>
  <si>
    <t>17/03/1963</t>
  </si>
  <si>
    <t xml:space="preserve">EDAD AL MOMENTO DEL SINIESTRO </t>
  </si>
  <si>
    <t xml:space="preserve">FECHA DE DEFUNCION </t>
  </si>
  <si>
    <t>31/12/2019</t>
  </si>
  <si>
    <t xml:space="preserve">SITUCION LABORAL </t>
  </si>
  <si>
    <t xml:space="preserve">Tareas del hogar </t>
  </si>
  <si>
    <t xml:space="preserve">PROFESION </t>
  </si>
  <si>
    <t xml:space="preserve">SE DESCONOCE </t>
  </si>
  <si>
    <t xml:space="preserve">INGRESOS NETOS </t>
  </si>
  <si>
    <t>SE PRESUME UN (1) SMMLV</t>
  </si>
  <si>
    <t>NUMERO DE LESIONADOS Y/O FALLECIDOS  SEGÚN IPAT</t>
  </si>
  <si>
    <t xml:space="preserve">CONDICION </t>
  </si>
  <si>
    <t>Peaton</t>
  </si>
  <si>
    <t>FECHA DE LOS HECHOS</t>
  </si>
  <si>
    <t>19 DE NOVIEMBRE DE 2019</t>
  </si>
  <si>
    <t>FECHA DE SOLICITUD AUDIENCIA PREJUDICIAL</t>
  </si>
  <si>
    <t>NO SE AGOTO- SOLICITUD DE MEDIDA CAUTELAR SOBRE VEHICULO WFD-156</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</si>
  <si>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</si>
  <si>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</si>
  <si>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19 de noviembre de 2019, en la vía que de Patio Norte conduce a Pamplona (Norte de Santander), se presentó un accidente de tránsito en el que resultó atropellado el señor Álvaro Lozano Flórez. El hecho ocurrió cuando el vehículo de servicio público, tipo camión, de placas WFD-156, transitaba por el carril izquierdo de la vía en sentido hacia Pamplona. El vehículo de propiedad de la empresa Enlace Logístico de Carga S.A.S., era conducido por el señor Robinson Yadir Niño, que segun se afirmó se encontraba amparado bajo la póliza de Seguro de Automóviles Categoría Pesado - Transporte de Mercancía de Terceros N.º 022425720 / 9, expedida por Allianz Seguros S.A.
Como consecuencia del hecho, el señor Álvaro Lozano Flórez fue trasladado a la Clínica Santa Ana S.A.S., donde recibió atención médica por los siguientes diagnósticos: hemorragia subdural traumática, otros traumatismos de la cabeza especificados, traumatismos superficiales múltiples no especificados y lesiones asociadas a peatón atropellado por vehículo de transporte pesado. El 30 de diciembre de 2019, el señor Lozano Flórez falleció a causa de un paro cardiorrespiratorio.
Dentro del material probatorio se cuenta con el Informe Policial de Accidente de Tránsito (IPAT), en el cual se establece que el accidente fue de tipo atropello, ocurrido cuando el peatón transitaba por el mismo carril izquierdo en el que circulaba el vehículo asegurado.</t>
  </si>
  <si>
    <t>ASEGURADO</t>
  </si>
  <si>
    <t>Enlace Logistico de Cargas SAS</t>
  </si>
  <si>
    <t>NIT ASEGURADO</t>
  </si>
  <si>
    <t>PLACA VEHÍCULO ASEGURADO (SI APLICA)</t>
  </si>
  <si>
    <t>WFD156</t>
  </si>
  <si>
    <t>NO. PÓLIZA VINCULADA</t>
  </si>
  <si>
    <t>022425720/9</t>
  </si>
  <si>
    <t>FECHA DE ASIGNACIÓN</t>
  </si>
  <si>
    <t>18 de marzo de 2025</t>
  </si>
  <si>
    <t>FECHA DE NOTIFICACIÓN</t>
  </si>
  <si>
    <t>FECHA DE CONTESTACION 
*RECOMENDACIÓN: FECHA MÁXIMA PARA CONTESTAR LA DEMANDA ACORDE A LO ESTIÚLADO EN LA NORMA.</t>
  </si>
  <si>
    <t>REMISION DE ANTECEDENTES - ABOGADO INTERNO-</t>
  </si>
  <si>
    <t>SINIESTRO - APLICATIVO</t>
  </si>
  <si>
    <t>SINIESTRO   089185480 APL 214793</t>
  </si>
  <si>
    <t>Radicado(23 digitos)</t>
  </si>
  <si>
    <t>Juzgado</t>
  </si>
  <si>
    <t>Demandado</t>
  </si>
  <si>
    <t xml:space="preserve">Demandante </t>
  </si>
  <si>
    <t>Tipo de vinculacion compañía</t>
  </si>
  <si>
    <t>INTERVINIENTE</t>
  </si>
  <si>
    <t>PÓLIZA</t>
  </si>
  <si>
    <t>22425720/9</t>
  </si>
  <si>
    <t>AMPARO A AFECTAR</t>
  </si>
  <si>
    <t>VALOR ASEGURADO</t>
  </si>
  <si>
    <t>DEDUCIBLE</t>
  </si>
  <si>
    <t>MODALIDAD</t>
  </si>
  <si>
    <t>OCURRENCIA</t>
  </si>
  <si>
    <t xml:space="preserve">VIGENCIA </t>
  </si>
  <si>
    <t>01/04/2019 hasta las 24:00 horas del</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</si>
  <si>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</si>
  <si>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</si>
  <si>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</si>
  <si>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</si>
  <si>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</si>
  <si>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</si>
  <si>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</si>
  <si>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</si>
  <si>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</si>
  <si>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</si>
  <si>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</si>
  <si>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</si>
  <si>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</si>
  <si>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</si>
  <si>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</si>
  <si>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</si>
  <si>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</si>
  <si>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</si>
  <si>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</si>
  <si>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</si>
  <si>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</si>
  <si>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</si>
  <si>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</si>
  <si>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</si>
  <si>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</si>
  <si>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</si>
  <si>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</si>
  <si>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</si>
  <si>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</si>
  <si>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</si>
  <si>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</si>
  <si>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</si>
  <si>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</si>
  <si>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</si>
  <si>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</si>
  <si>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</si>
  <si>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 xml:space="preserve">LLAMAMIENTO EN GARANTÍA </t>
  </si>
  <si>
    <t>Valor de las pretensiones totales de la demanda (en pesos no en SMMLV)</t>
  </si>
  <si>
    <t>Perjuicios reclamados  (en pesos no en SMMLV)</t>
  </si>
  <si>
    <t>Patrimoniales</t>
  </si>
  <si>
    <t>Lucro Cesante</t>
  </si>
  <si>
    <t>Dańos constitucionalmente protegidos</t>
  </si>
  <si>
    <t>Daño moral</t>
  </si>
  <si>
    <t>Daño a la Salud que podría interpretarse como daño a la vida de relación</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</si>
  <si>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</si>
  <si>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</si>
  <si>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</si>
  <si>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</si>
  <si>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</si>
  <si>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</si>
  <si>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</si>
  <si>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Emergente</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</si>
  <si>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</si>
  <si>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</si>
  <si>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</si>
  <si>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</si>
  <si>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</si>
  <si>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</si>
  <si>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</si>
  <si>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</si>
  <si>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</si>
  <si>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</si>
  <si>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</si>
  <si>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A.	EXCEPCIONES DE FONDO FRENTE A LA INEXISTENTE RESPONSABILIDAD DERIVADA DEL ACCIDENTE DE TRANSITO. 
1.	EXIMENTE DE LA RESPONSABILIDAD DE LOS DEMANDADOS POR CONFIGURARSE UN HECHO EXCLUSIVA DE LA VICTIMA. 
2.	INEXISTENCIA DE RESPONSABILIDAD A CARGO DE LOS DEMANDADOS POR LA FALTA DE ACREDITACIÓN DEL NEXO CAUSAL. 
3.	REDUCCIÓN DE LA EVENTUAL INDEMNIZACIÓN COMO CONSECUENCIA DE LA INCIDENCIA DE LA CONDUCTA DE LA VICTIMA EN LA PRODUCCION DEL DAÑO EN AL MENOS EL 95%.
4.	FALTA DE LEGITIMACIÓN EN LA CAUSA POR ACTIVA. 
5.	IMPROCEDENCIA DE RECONOCIMIENTO Y TASACIÓN EXORBITANTE DEL DAÑO MORAL.
6.	IMPROCEDENCIA DEL RECONOCIMIENTO DEL PERJUICIO DENOMINADO DAÑO A LA VIDA DE RELACIÓN.
7.	IMPROCEDENCIA DEL RECONOCIMIENTO DE PROTECCIÓN A DERECHOS O BIENES CONSTITUCIONALES EN SEDE DE RESPONSABILIDAD CIVIL EXTRACONTRACTUAL.
8.	IMPOSIBILIDAD DE CONDENAR A ALLIANZ SEGUROS S.A. DE MANERA SOLIDARIA.
9.	GENÉRICA O INNOMINADA  
B. EXCEPCIONES CONTRA EL LLAMAMIENTO EN GARANTÍA DE E.L.C ENLACE LOGÍSTICO DE CARGA. S.A.S.
1.	INEXISTENCIA DE OBLIGACIÓN INDEMNIZATORIA POR CUANTO NO SE HA REALIZADO EL RIESGO ASEGURADO EN LA PÓLIZA AUTOS COLECTIVOS PESADOS NÚMERO 022425720/9, EN LO QUE   RESPECTA AL AMPARO DE RESPONSABILIDAD CIVIL EXTRACONTRACTUAL
2.	RIESGOS EXPRESAMENTE EXCLUIDOS EN LA PÓLIZA NO. 022425720/9 EXPEDIDA POR ALLIANZ SEGUROS S.A.
3.	CARÁCTER MERAMENTE INDEMNIZATORIO DEL CONTRATO DE SEGUROS.
4.	EN CUALQUIER CASO, DE NINGUNA FORMA SE PODRÁ EXCEDER EL LÍMITE DEL VALOR ASEGURADO.
5.	EN TODO CASO, DEBERÁ TENERSE EN CUENTA LA APLICACIÓN DEL DEDUCIBLE PACTADO EN LA PÓLIZA
6.	PRESCRIPCIÓN DE LAS ACCIONES DERIVADAS DEL CONTRATO DE SEGURO.
7.	GENÉRICA, INNOMINADA Y OTRAS.
C. EXCEPCIONES CONTRA EL LLAMAMIENTO EN GARANTÍA DE E.L.C ROBINSON YADIR NIÑO JAIMES.
1.	FALTA DE LEGITIMACIÓN EN LA CAUSA POR ACTIVA DE ROBINSON YADIR NIÑO JAIMES PARA PROMOVER EL LLAMAMIENTO EN GARANTÍA.
2.	FALTA DE LEGITIMACIÓN EN LA CAUSA POR PASIVA DE ALLIANZ SEGUROS S.A. RESPECTO AL LLAMAMIENTO DE ROBINSON YADIR NIÑO JAMES
3.	INEXISTENCIA DE OBLIGACIÓN INDEMNIZATORIA POR CUANTO NO SE HA REALIZADO EL RIESGO ASEGURADO EN LA PÓLIZA AUTOS COLECTIVOS PESADOS NÚMERO 022425720/9, EN LO QUE RESPECTA AL AMPARO DE RESPONSABILIDAD CIVIL EXTRACONTRACTUAL.
4.	RIESGOS EXPRESAMENTE EXCLUIDOS EN LA PÓLIZA NO. 022425720/9 EXPEDIDA POR ALLIANZ SEGUROS S.A.
5.	CARÁCTER MERAMENTE INDEMNIZATORIO DEL CONTRATO DE SEGUROS.
6.	EN CUALQUIER CASO, DE NINGUNA FORMA SE PODRÁ EXCEDER EL LÍMITE DEL VALOR ASEGURADO.
7.	EN TODO CASO, DEBERÁ TENERSE EN CUENTA LA APLICACIÓN DEL DEDUCIBLE PACTADO EN LA PÓLIZA
8.	PRESCRIPCIÓN DE LAS ACCIONES DERIVADAS DEL CONTRATO DE SEGURO.
9.	GENÉRICA, INNOMINADA Y OTRAS.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</si>
  <si>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</si>
  <si>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</si>
  <si>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</si>
  <si>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</si>
  <si>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</si>
  <si>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</si>
  <si>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</si>
  <si>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</si>
  <si>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</si>
  <si>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</si>
  <si>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</si>
  <si>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</si>
  <si>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</si>
  <si>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</si>
  <si>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</si>
  <si>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</si>
  <si>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</si>
  <si>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</si>
  <si>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</si>
  <si>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</si>
  <si>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</si>
  <si>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</si>
  <si>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</si>
  <si>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</si>
  <si>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</si>
  <si>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</si>
  <si>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</si>
  <si>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</si>
  <si>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</si>
  <si>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</si>
  <si>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</si>
  <si>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</si>
  <si>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</si>
  <si>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</si>
  <si>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</si>
  <si>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</si>
  <si>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</si>
  <si>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</si>
  <si>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</si>
  <si>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</si>
  <si>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</si>
  <si>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</si>
  <si>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</si>
  <si>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</si>
  <si>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</si>
  <si>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</si>
  <si>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</si>
  <si>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</si>
  <si>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</si>
  <si>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RCE LESIONES </t>
  </si>
  <si>
    <t xml:space="preserve">SI </t>
  </si>
  <si>
    <t>CEDIDO</t>
  </si>
  <si>
    <t>FACULTATIVO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</si>
  <si>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</si>
  <si>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</si>
  <si>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</si>
  <si>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</si>
  <si>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</si>
  <si>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</si>
  <si>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</si>
  <si>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</si>
  <si>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</si>
  <si>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</si>
  <si>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</si>
  <si>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</si>
  <si>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</si>
  <si>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</si>
  <si>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</si>
  <si>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</si>
  <si>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</si>
  <si>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</si>
  <si>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</si>
  <si>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</si>
  <si>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</si>
  <si>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</si>
  <si>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</si>
  <si>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</si>
  <si>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</si>
  <si>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</si>
  <si>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</si>
  <si>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</si>
  <si>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</si>
  <si>
    <t xml:space="preserve">Como liquidación objetiva de perjuicios se llegó al total de $311.500.000. A este valor se llegó de la siguiente manera:
1. DAÑO MORAL PARA LA SEÑORA EMMA MONCADA: Se estima razonable reconocer una suma de $100.000.000 a favor de la cónyuge supérstite. Lo anterior, teniendo en consideración lo dispuesto  en la Sentencia SC072-2025, la Sala de Casación Civil de la Corte Suprema de Justicia en la que se estableció un límite máximo orientador de 100 SMLMV como indemnización por daño moral para la víctima directa, dicha providencia también enfatizó que su cuantificación debe obedecer al arbitrio judicial ponderado, teniendo en cuenta la gravedad del hecho generador, la entidad del daño acreditado y los parámetros jurisprudenciales consolidados. En este caso, por tratarse de la cónyuge de una persona fallecida que se desplazaba como peatón por la berma de una carretera, se presume la afectación emocional alegada por la parte actora al perder a su pareja, con quien sostuvo un matrimonio de más de 50 años. En ese sentido, se reconocerán solamente $100.000.000 por cuanto esta fue la suma solicitada por la demandante y en virtud del principio de congruencia, el juez no podrá conceder más allá de lo pedido. 
2.DAÑO MORAL HEREDITARIO: Se tendrá en cuenta la suma de $100.000.000 a favor de la cónyuge en calidad de heredera de su esposo fallecido, bajo la acción hereditaria. Figura admitida por la Corte (SC 5686-2018) para el heredero de la víctima directa de un acto lesivo que fallece como consecuencia de ese evento y sus herederos quedan legitimados para reclamar la indemnización por el perjuicio que padeción en vida el causante. Es importante tener en cuenta que la Corte ha indicado que la reparación por el daño moral que padeció la vícima solo se traslada a sus herederos cuando el causante alcanzó a adquirirlos, es decir, cuando sobrevivió al accidente y alcanzó a padecer en vida esas afectaciones. En este caso, teniendo en cuenta que el señor padeció las afectaciones de salud que le dejó el accidente, incluyendo intervenciones quirúrgicas y hospitalizaciones desde el 19 de noviembre de 2019 hasta el 30 de diciembre de 2019, fecha en la que finalmente falleció. 
3.DAÑO A LA VIDA DE RELACIÓN: Se estima razonable reconocer una suma de $113.000.000  a favor de la cónyuge supérstite. Lo anterior, teniendo en consideración lo dispuesto  en la Sentencia SC072-2025, la Sala de Casación Civil de la Corte Suprema de Justicia en la que se estableció un límite máximo orientador de 100 SMLMV como indemnización por daño moral para la víctima directa, dicha providencia también enfatizó que su cuantificación debe obedecer al arbitrio judicial ponderado, teniendo en cuenta la gravedad del hecho generador, la entidad del daño acreditado y los parámetros jurisprudenciales consolidados. En este caso, por tratarse de la cónyuge de una persona fallecida que se desplazaba como peatón por la berma de una carretera, se presume la afectación emocional alegada por la parte actora al perder a su pareja, con quien sostuvo un matrimonio de más de 50 años. En ese sentido, se reconocerán solamente $113.000.000 por cuanto esta fue la suma solicitada por la demandante y en virtud del principio de congruencia, el juez no podrá conceder más allá de lo pedido. No se reconocerá ninguna suma en virtud del daño a la vida de relación en virtud de la acción hereditaria, como quiera que aún se discute jurisprudencialmente la tranmisibilidad de este tipo de perjuicio para los herederos. 
4.VULNERACIÓN DE DERECHOS FUNDAMENTALES: Se estima en $0, por cuanto resulta jurídicamente improcedente dentro del marco de un proceso de responsabilidad civil extracontractual, el cual tiene por objeto la reparación de daños patrimoniales y extrapatrimoniales derivados de una conducta jurídicamente imputable, mas no el resarcimiento por supuestas vulneraciones de derechos constitucionales. Además, este tipo de daño ha sido desarrollado por la jurisprudencia de la jurisdicción contencioso-administrativa, y su reparación no tiene naturaleza pecuniaria, sino que se orienta a medidas de restablecimiento y garantías de no repetición. En este caso, la demandante no identificó con claridad qué derecho fundamental habría sido vulnerado, ni cómo se relaciona con la conducta del asegurado, y no aportó prueba alguna que permita verificar la existencia, entidad o gravedad de la afectación alegada. Por tanto, esta solicitud debe ser desestimada en su integridad.
5.DEDUCIBLE:  Teniendo presente que la liquidación objetiva de los perjuicios, conforme a criterios jurisprudenciales y parámetros de proporcionalidad, asciende a $313.000.000, debe resaltarse que la póliza No. 022425720/9, expedida por Allianz Seguros S.A., establece un deducible fijo de $1.500.000 por cada pérdida para el amparo de responsabilidad civil extracontractual, según consta expresamente en su carátula. En este caso, al tratarse de un deducible fijo y no porcentual, la suma de $1.500.000 deberá ser descontada del monto de la pérdida, en el evento en que se impusiera condena contra Allianz. Así, la liquidación objetiva con deducible aplicado equivaldría a $311.500.000, valor que representaría el límite máximo de riesgo  económico para la aseguradora, bajo el supuesto, no admitido, de que prosperaran las pretensiones de la demanda.
</t>
  </si>
  <si>
    <t xml:space="preserve">La contingencia se califica como EVENTUAL, teniendo en cuenta que si bien la póliza presta cobertura para los hechos objeto de litigio, dependerá del debate probatorio acreditar o desvirtuar la causal exonerativa "hecho exclusivo de la víctima".
Lo primero que debe tomarse en consideración es que Allianz Seguros S.A. se encuentra vinculada al presente proceso,  tanto como con la demanda directa como con el llamamiento en garantaría, en virtud de la póliza 022425720/9 cuyo tomador y asegurado es ENLACE LOGÍSTICO DE CARGA S.A.S., la cual presta cobertura temporal y material de conformidad a los hechos y pretensiones expuestos en el líbelo de la demanda. Frente a la cobertura temporal, debe señalarse que el accidente ocurrió el 19 de noviembre de 2019, en vigencia de la póliza bajo modalidad ocurrencia, la cual estuvo vigente desde el 01 de abril de 2019 hasta el 31 de marzo de 2020. Aunado a ello, presta cobertura material en tanto ampara la responsabilidad civil extracontractual derivada de un accidente de tránsito en el que esté involucrado el vehículo asegurado (camión de placas WFD-156).
Por otro lado, en cuanto a la eventual responsabilidad del asegurado y del conductor del vehículo involucrado, debe advertirse que la misma estará sujeta al resultado del debate probatorio, en particular a la contradicción del dictamen pericial elaborado por IRS VIAL, en la medida en que a partir de este se podrá establecer si existió una participación causal y determinante de la víctima, estructurando una causa extraña por hecho exclusivo de la misma, o si, por el contrario, hubo injerencia de las actuaciones del conductor asegurado en la producción del siniestro. Si bien obra en el expediente el Informe Policial de Accidente de Tránsito (IPAT), el cual plantea como hipótesis del siniestro la codificación 404, correspondiente a la conducta del peatón consistente en “transitar por la calzada”, así como la codificación 308, referida a la “ausencia de iluminación artificial en el tramo de vía”, y concluye en apariencia la existencia de un “hecho exclusivo de la víctima”, lo cierto es que, dentro del término procesal otorgado para allegar el dictamen pericial anunciado desde la demanda, los demandados ENLACE LOGÍSTICO DE CARGA S.A.S. y ROBINSON YADIR NIÑO JAIMES, el 17 de julio de 2025, aportaron el Dictamen de Reconstrucción de Accidente de Tránsito No. 221232997, elaborado por IRS VIAL. Este dictamen, que no había sido aportado en representación de la compañía, se concluye, por una parte, que: a) la velocidad del vehículo No. 1 (camión asegurado, placas WFD 156) oscilaba entre los 31 y 43 km/h, superando el límite permitido de 30 km/h conforme a la señalización vertical existente, aunque se advierte que ello "no fue la causa del accidente", y por otra parte, b) que “la causa DETERMINANTE del accidente obedece al cruce de la calzada por parte del peatón sin tomar las medidas de precaución necesarias”. No obstante, el análisis técnico contenido en el dictamen también hace referencia a la presencia previa en la vía de una señal SP-46 (“peatones en la vía”), lo cual impone al conductor una mayor obligación de precaución. Por tanto, se identifican dos elementos relevantes para el proceso: (i) una trasgresión objetiva del límite de velocidad por parte del conductor, dada la existencia de la señal SR-30 (“velocidad máxima 30 km/h”) y la señal SP-46, ubicada metros antes del lugar del accidente, y (ii) una conclusión pericial que será objeto de contradicción en juicio, en la medida en que se basa en apreciaciones subjetivas sobre la conducta del peatón, relativas a su falta de precaución al cruzar la vía. Por lo anterior, dependerá del debate probatorio en particular, de la contradicción del dictamen pericial referenciado, acreditar o desvirtuar la responsabilidad del asegurado. 
Lo esgrimido sin perjuicio del carácter contingente del proceso.
</t>
  </si>
  <si>
    <t>24 de junio de 2025</t>
  </si>
  <si>
    <t>23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</si>
</sst>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yperlink" xfId="4" xr:uid="{00000000-000B-0000-0000-000008000000}"/>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ndacionlegamano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38" sqref="B38"/>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v>
      </c>
      <c r="B2" s="61" t="s">
        <v>2</v>
      </c>
      <c r="C2" s="62"/>
    </row>
    <row r="3" spans="1:3" x14ac:dyDescent="0.25">
      <c r="A3" s="5" t="s">
        <v>3</v>
      </c>
      <c r="B3" s="57" t="s">
        <v>4</v>
      </c>
      <c r="C3" s="58"/>
    </row>
    <row r="4" spans="1:3" x14ac:dyDescent="0.25">
      <c r="A4" s="5" t="s">
        <v>5</v>
      </c>
      <c r="B4" s="57" t="s">
        <v>6</v>
      </c>
      <c r="C4" s="58"/>
    </row>
    <row r="5" spans="1:3" ht="31.5" customHeight="1" x14ac:dyDescent="0.25">
      <c r="A5" s="5" t="s">
        <v>7</v>
      </c>
      <c r="B5" s="57" t="s">
        <v>8</v>
      </c>
      <c r="C5" s="58"/>
    </row>
    <row r="6" spans="1:3" x14ac:dyDescent="0.25">
      <c r="A6" s="5" t="s">
        <v>9</v>
      </c>
      <c r="B6" s="55" t="s">
        <v>186</v>
      </c>
      <c r="C6" s="55"/>
    </row>
    <row r="7" spans="1:3" x14ac:dyDescent="0.25">
      <c r="A7" s="25" t="s">
        <v>11</v>
      </c>
      <c r="B7" s="57" t="s">
        <v>12</v>
      </c>
      <c r="C7" s="58"/>
    </row>
    <row r="8" spans="1:3" ht="23.1" customHeight="1" x14ac:dyDescent="0.25">
      <c r="A8" s="26" t="s">
        <v>13</v>
      </c>
      <c r="B8" s="55" t="s">
        <v>14</v>
      </c>
      <c r="C8" s="55"/>
    </row>
    <row r="9" spans="1:3" x14ac:dyDescent="0.25">
      <c r="A9" s="26" t="s">
        <v>15</v>
      </c>
      <c r="B9" s="55" t="s">
        <v>16</v>
      </c>
      <c r="C9" s="55"/>
    </row>
    <row r="10" spans="1:3" x14ac:dyDescent="0.25">
      <c r="A10" s="26" t="s">
        <v>17</v>
      </c>
      <c r="B10" s="56" t="s">
        <v>18</v>
      </c>
      <c r="C10" s="56"/>
    </row>
    <row r="11" spans="1:3" ht="30" customHeight="1" x14ac:dyDescent="0.25">
      <c r="A11" s="27" t="s">
        <v>19</v>
      </c>
      <c r="B11" s="56">
        <v>3203886886</v>
      </c>
      <c r="C11" s="56"/>
    </row>
    <row r="12" spans="1:3" ht="30" customHeight="1" x14ac:dyDescent="0.25">
      <c r="A12" s="5" t="s">
        <v>20</v>
      </c>
      <c r="B12" s="69" t="s">
        <v>21</v>
      </c>
      <c r="C12" s="69"/>
    </row>
    <row r="13" spans="1:3" x14ac:dyDescent="0.25">
      <c r="A13" s="5" t="s">
        <v>22</v>
      </c>
      <c r="B13" s="55" t="s">
        <v>23</v>
      </c>
      <c r="C13" s="55"/>
    </row>
    <row r="14" spans="1:3" x14ac:dyDescent="0.25">
      <c r="A14" s="5" t="s">
        <v>24</v>
      </c>
      <c r="B14" s="64" t="s">
        <v>25</v>
      </c>
      <c r="C14" s="55"/>
    </row>
    <row r="15" spans="1:3" x14ac:dyDescent="0.25">
      <c r="A15" s="5" t="s">
        <v>26</v>
      </c>
      <c r="B15" s="55">
        <v>78</v>
      </c>
      <c r="C15" s="55"/>
    </row>
    <row r="16" spans="1:3" x14ac:dyDescent="0.25">
      <c r="A16" s="5" t="s">
        <v>27</v>
      </c>
      <c r="B16" s="55" t="s">
        <v>28</v>
      </c>
      <c r="C16" s="55"/>
    </row>
    <row r="17" spans="1:3" ht="15" customHeight="1" x14ac:dyDescent="0.25">
      <c r="A17" s="5" t="s">
        <v>29</v>
      </c>
      <c r="B17" s="56" t="s">
        <v>30</v>
      </c>
      <c r="C17" s="56"/>
    </row>
    <row r="18" spans="1:3" x14ac:dyDescent="0.25">
      <c r="A18" s="5" t="s">
        <v>31</v>
      </c>
      <c r="B18" s="56" t="s">
        <v>32</v>
      </c>
      <c r="C18" s="56"/>
    </row>
    <row r="19" spans="1:3" ht="18.75" customHeight="1" x14ac:dyDescent="0.25">
      <c r="A19" s="5" t="s">
        <v>33</v>
      </c>
      <c r="B19" s="59" t="s">
        <v>34</v>
      </c>
      <c r="C19" s="60"/>
    </row>
    <row r="20" spans="1:3" x14ac:dyDescent="0.25">
      <c r="A20" s="5" t="s">
        <v>35</v>
      </c>
      <c r="B20" s="55">
        <v>1</v>
      </c>
      <c r="C20" s="55"/>
    </row>
    <row r="21" spans="1:3" ht="17.25" customHeight="1" x14ac:dyDescent="0.25">
      <c r="A21" s="5" t="s">
        <v>36</v>
      </c>
      <c r="B21" s="56" t="s">
        <v>37</v>
      </c>
      <c r="C21" s="56"/>
    </row>
    <row r="22" spans="1:3" x14ac:dyDescent="0.25">
      <c r="A22" s="26" t="s">
        <v>38</v>
      </c>
      <c r="B22" s="67" t="s">
        <v>39</v>
      </c>
      <c r="C22" s="67"/>
    </row>
    <row r="23" spans="1:3" x14ac:dyDescent="0.25">
      <c r="A23" s="26" t="s">
        <v>40</v>
      </c>
      <c r="B23" s="68" t="s">
        <v>41</v>
      </c>
      <c r="C23" s="67"/>
    </row>
    <row r="24" spans="1:3" x14ac:dyDescent="0.25">
      <c r="A24" s="26" t="s">
        <v>42</v>
      </c>
      <c r="B24" s="68" t="s">
        <v>41</v>
      </c>
      <c r="C24" s="67"/>
    </row>
    <row r="25" spans="1:3" x14ac:dyDescent="0.25">
      <c r="A25" s="63" t="s">
        <v>43</v>
      </c>
      <c r="B25" s="67" t="s">
        <v>44</v>
      </c>
      <c r="C25" s="53"/>
    </row>
    <row r="26" spans="1:3" x14ac:dyDescent="0.25">
      <c r="A26" s="63"/>
      <c r="B26" s="53"/>
      <c r="C26" s="53"/>
    </row>
    <row r="27" spans="1:3" ht="100.5" customHeight="1" x14ac:dyDescent="0.25">
      <c r="A27" s="63"/>
      <c r="B27" s="53"/>
      <c r="C27" s="53"/>
    </row>
    <row r="28" spans="1:3" x14ac:dyDescent="0.25">
      <c r="A28" s="26" t="s">
        <v>45</v>
      </c>
      <c r="B28" s="53" t="s">
        <v>46</v>
      </c>
      <c r="C28" s="53"/>
    </row>
    <row r="29" spans="1:3" x14ac:dyDescent="0.25">
      <c r="A29" s="26" t="s">
        <v>47</v>
      </c>
      <c r="B29" s="53">
        <v>9005820366</v>
      </c>
      <c r="C29" s="53"/>
    </row>
    <row r="30" spans="1:3" x14ac:dyDescent="0.25">
      <c r="A30" s="26" t="s">
        <v>48</v>
      </c>
      <c r="B30" s="53" t="s">
        <v>49</v>
      </c>
      <c r="C30" s="53"/>
    </row>
    <row r="31" spans="1:3" x14ac:dyDescent="0.25">
      <c r="A31" s="26" t="s">
        <v>50</v>
      </c>
      <c r="B31" s="53" t="s">
        <v>51</v>
      </c>
      <c r="C31" s="53"/>
    </row>
    <row r="32" spans="1:3" x14ac:dyDescent="0.25">
      <c r="A32" s="26" t="s">
        <v>52</v>
      </c>
      <c r="B32" s="65" t="s">
        <v>53</v>
      </c>
      <c r="C32" s="66"/>
    </row>
    <row r="33" spans="1:3" x14ac:dyDescent="0.25">
      <c r="A33" s="5" t="s">
        <v>54</v>
      </c>
      <c r="B33" s="64" t="s">
        <v>222</v>
      </c>
      <c r="C33" s="64"/>
    </row>
    <row r="34" spans="1:3" ht="45" x14ac:dyDescent="0.25">
      <c r="A34" s="5" t="s">
        <v>55</v>
      </c>
      <c r="B34" s="64" t="s">
        <v>223</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fundacionlegamanos@gmail.com" xr:uid="{1B755388-43F0-4C53-9C9B-6A018E4FD66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0" zoomScaleNormal="100"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56</v>
      </c>
      <c r="B1" s="89"/>
      <c r="C1" s="89"/>
    </row>
    <row r="2" spans="1:3" ht="15.75" customHeight="1" x14ac:dyDescent="0.25">
      <c r="A2" s="20" t="s">
        <v>57</v>
      </c>
      <c r="B2" s="90" t="s">
        <v>58</v>
      </c>
      <c r="C2" s="91"/>
    </row>
    <row r="3" spans="1:3" s="2" customFormat="1" x14ac:dyDescent="0.25">
      <c r="A3" s="5" t="s">
        <v>59</v>
      </c>
      <c r="B3" s="55" t="str">
        <f>'AUTOS  NOTA 322'!B2:C2</f>
        <v>11001310300420230043500</v>
      </c>
      <c r="C3" s="55"/>
    </row>
    <row r="4" spans="1:3" s="2" customFormat="1" x14ac:dyDescent="0.25">
      <c r="A4" s="5" t="s">
        <v>60</v>
      </c>
      <c r="B4" s="55" t="str">
        <f>'AUTOS  NOTA 322'!B3:C3</f>
        <v>JUZGADO CUARTO CIVIL DEL CIRCUITO DE BOGOTA</v>
      </c>
      <c r="C4" s="55"/>
    </row>
    <row r="5" spans="1:3" s="2" customFormat="1" x14ac:dyDescent="0.25">
      <c r="A5" s="5" t="s">
        <v>61</v>
      </c>
      <c r="B5" s="55" t="str">
        <f>'AUTOS  NOTA 322'!B4:C4</f>
        <v>ALLIANZ SEGUROS S.A., E.L.C ENLACE LOGISTICO DE CARGA S.AS Y ROBINSON YADIR NIÑO JAIMES</v>
      </c>
      <c r="C5" s="55"/>
    </row>
    <row r="6" spans="1:3" s="2" customFormat="1" x14ac:dyDescent="0.25">
      <c r="A6" s="5" t="s">
        <v>62</v>
      </c>
      <c r="B6" s="55" t="str">
        <f>'AUTOS  NOTA 322'!B5:C5</f>
        <v>EMMA MONCADA DE LOZANO (CONYUGE SUPERSTITE)</v>
      </c>
      <c r="C6" s="55"/>
    </row>
    <row r="7" spans="1:3" s="2" customFormat="1" x14ac:dyDescent="0.25">
      <c r="A7" s="5" t="s">
        <v>63</v>
      </c>
      <c r="B7" s="55" t="str">
        <f>'AUTOS  NOTA 322'!B6:C6</f>
        <v>LLAMADA EN GARANTIA</v>
      </c>
      <c r="C7" s="55"/>
    </row>
    <row r="8" spans="1:3" s="2" customFormat="1" x14ac:dyDescent="0.25">
      <c r="A8" s="29" t="s">
        <v>64</v>
      </c>
      <c r="B8" s="55" t="str">
        <f>'AUTOS  NOTA 322'!B7:C8</f>
        <v xml:space="preserve">ALVARO LOZANO FLOREZ </v>
      </c>
      <c r="C8" s="55"/>
    </row>
    <row r="9" spans="1:3" x14ac:dyDescent="0.25">
      <c r="A9" s="20" t="s">
        <v>65</v>
      </c>
      <c r="B9" s="55" t="s">
        <v>66</v>
      </c>
      <c r="C9" s="55"/>
    </row>
    <row r="10" spans="1:3" x14ac:dyDescent="0.25">
      <c r="A10" s="20" t="s">
        <v>67</v>
      </c>
      <c r="B10" s="55" t="s">
        <v>12</v>
      </c>
      <c r="C10" s="55"/>
    </row>
    <row r="11" spans="1:3" x14ac:dyDescent="0.25">
      <c r="A11" s="20" t="s">
        <v>68</v>
      </c>
      <c r="B11" s="72">
        <v>4000000000</v>
      </c>
      <c r="C11" s="73"/>
    </row>
    <row r="12" spans="1:3" x14ac:dyDescent="0.25">
      <c r="A12" s="20" t="s">
        <v>69</v>
      </c>
      <c r="B12" s="72">
        <v>1500000</v>
      </c>
      <c r="C12" s="73"/>
    </row>
    <row r="13" spans="1:3" x14ac:dyDescent="0.25">
      <c r="A13" s="20" t="s">
        <v>70</v>
      </c>
      <c r="B13" s="57" t="s">
        <v>71</v>
      </c>
      <c r="C13" s="58"/>
    </row>
    <row r="14" spans="1:3" x14ac:dyDescent="0.25">
      <c r="A14" s="20" t="s">
        <v>72</v>
      </c>
      <c r="B14" s="56" t="s">
        <v>73</v>
      </c>
      <c r="C14" s="55"/>
    </row>
    <row r="15" spans="1:3" x14ac:dyDescent="0.25">
      <c r="A15" s="20" t="s">
        <v>74</v>
      </c>
      <c r="B15" s="55" t="s">
        <v>75</v>
      </c>
      <c r="C15" s="55"/>
    </row>
    <row r="16" spans="1:3" x14ac:dyDescent="0.25">
      <c r="A16" s="20" t="s">
        <v>76</v>
      </c>
      <c r="B16" s="55" t="s">
        <v>75</v>
      </c>
      <c r="C16" s="55"/>
    </row>
    <row r="17" spans="1:3" x14ac:dyDescent="0.25">
      <c r="A17" s="76" t="s">
        <v>77</v>
      </c>
      <c r="B17" s="55" t="s">
        <v>78</v>
      </c>
      <c r="C17" s="55"/>
    </row>
    <row r="18" spans="1:3" x14ac:dyDescent="0.25">
      <c r="A18" s="77"/>
      <c r="B18" s="10" t="s">
        <v>79</v>
      </c>
      <c r="C18" s="10" t="s">
        <v>80</v>
      </c>
    </row>
    <row r="19" spans="1:3" x14ac:dyDescent="0.25">
      <c r="A19" s="77"/>
      <c r="B19" s="6" t="s">
        <v>81</v>
      </c>
      <c r="C19" s="6"/>
    </row>
    <row r="20" spans="1:3" x14ac:dyDescent="0.25">
      <c r="A20" s="77"/>
      <c r="B20" s="6"/>
      <c r="C20" s="6"/>
    </row>
    <row r="21" spans="1:3" x14ac:dyDescent="0.25">
      <c r="A21" s="78"/>
      <c r="B21" s="6"/>
      <c r="C21" s="6"/>
    </row>
    <row r="22" spans="1:3" x14ac:dyDescent="0.25">
      <c r="A22" s="20" t="s">
        <v>82</v>
      </c>
      <c r="B22" s="55"/>
      <c r="C22" s="55"/>
    </row>
    <row r="23" spans="1:3" x14ac:dyDescent="0.25">
      <c r="A23" s="20" t="s">
        <v>83</v>
      </c>
      <c r="B23" s="79"/>
      <c r="C23" s="80"/>
    </row>
    <row r="24" spans="1:3" x14ac:dyDescent="0.25">
      <c r="A24" s="20" t="s">
        <v>84</v>
      </c>
      <c r="B24" s="55" t="s">
        <v>85</v>
      </c>
      <c r="C24" s="55"/>
    </row>
    <row r="25" spans="1:3" x14ac:dyDescent="0.25">
      <c r="A25" s="20" t="s">
        <v>86</v>
      </c>
      <c r="B25" s="55"/>
      <c r="C25" s="55"/>
    </row>
    <row r="26" spans="1:3" x14ac:dyDescent="0.25">
      <c r="A26" s="20" t="s">
        <v>87</v>
      </c>
      <c r="B26" s="55"/>
      <c r="C26" s="55"/>
    </row>
    <row r="27" spans="1:3" x14ac:dyDescent="0.25">
      <c r="A27" s="19" t="s">
        <v>88</v>
      </c>
      <c r="B27" s="55"/>
      <c r="C27" s="55"/>
    </row>
    <row r="28" spans="1:3" x14ac:dyDescent="0.25">
      <c r="A28" s="81" t="s">
        <v>89</v>
      </c>
      <c r="B28" s="81"/>
      <c r="C28" s="81"/>
    </row>
    <row r="29" spans="1:3" x14ac:dyDescent="0.25">
      <c r="A29" s="74" t="s">
        <v>90</v>
      </c>
      <c r="B29" s="75"/>
      <c r="C29" s="11"/>
    </row>
    <row r="30" spans="1:3" x14ac:dyDescent="0.25">
      <c r="A30" s="74" t="s">
        <v>91</v>
      </c>
      <c r="B30" s="75"/>
      <c r="C30" s="11"/>
    </row>
    <row r="31" spans="1:3" x14ac:dyDescent="0.25">
      <c r="A31" s="74" t="s">
        <v>92</v>
      </c>
      <c r="B31" s="75"/>
      <c r="C31" s="12"/>
    </row>
    <row r="32" spans="1:3" x14ac:dyDescent="0.25">
      <c r="A32" s="74" t="s">
        <v>93</v>
      </c>
      <c r="B32" s="75"/>
      <c r="C32" s="11"/>
    </row>
    <row r="33" spans="1:3" x14ac:dyDescent="0.25">
      <c r="A33" s="74" t="s">
        <v>94</v>
      </c>
      <c r="B33" s="75"/>
      <c r="C33" s="11"/>
    </row>
    <row r="34" spans="1:3" x14ac:dyDescent="0.25">
      <c r="A34" s="74" t="s">
        <v>95</v>
      </c>
      <c r="B34" s="75"/>
      <c r="C34" s="13"/>
    </row>
    <row r="35" spans="1:3" x14ac:dyDescent="0.25">
      <c r="A35" s="70" t="s">
        <v>96</v>
      </c>
      <c r="B35" s="71"/>
      <c r="C35" s="14"/>
    </row>
    <row r="36" spans="1:3" x14ac:dyDescent="0.25">
      <c r="A36" s="70" t="s">
        <v>97</v>
      </c>
      <c r="B36" s="71"/>
      <c r="C36" s="15"/>
    </row>
    <row r="37" spans="1:3" x14ac:dyDescent="0.25">
      <c r="A37" s="82" t="s">
        <v>98</v>
      </c>
      <c r="B37" s="83"/>
      <c r="C37" s="15"/>
    </row>
    <row r="38" spans="1:3" x14ac:dyDescent="0.25">
      <c r="A38" s="84"/>
      <c r="B38" s="85"/>
      <c r="C38" s="15"/>
    </row>
    <row r="39" spans="1:3" x14ac:dyDescent="0.25">
      <c r="A39" s="86"/>
      <c r="B39" s="87"/>
      <c r="C39" s="15"/>
    </row>
    <row r="40" spans="1:3" x14ac:dyDescent="0.25">
      <c r="A40" s="88" t="s">
        <v>99</v>
      </c>
      <c r="B40" s="88"/>
      <c r="C40" s="88"/>
    </row>
    <row r="41" spans="1:3" x14ac:dyDescent="0.25">
      <c r="A41" s="17" t="s">
        <v>100</v>
      </c>
      <c r="B41" s="18"/>
      <c r="C41" s="15"/>
    </row>
    <row r="42" spans="1:3" x14ac:dyDescent="0.25">
      <c r="A42" s="70" t="s">
        <v>101</v>
      </c>
      <c r="B42" s="71"/>
      <c r="C42" s="15"/>
    </row>
    <row r="43" spans="1:3" x14ac:dyDescent="0.25">
      <c r="A43" s="70" t="s">
        <v>102</v>
      </c>
      <c r="B43" s="71"/>
      <c r="C43" s="15"/>
    </row>
    <row r="44" spans="1:3" x14ac:dyDescent="0.25">
      <c r="A44" s="17" t="s">
        <v>103</v>
      </c>
      <c r="B44" s="18"/>
      <c r="C44" s="15"/>
    </row>
    <row r="45" spans="1:3" x14ac:dyDescent="0.25">
      <c r="A45" s="17" t="s">
        <v>104</v>
      </c>
      <c r="B45" s="18"/>
      <c r="C45" s="15"/>
    </row>
    <row r="46" spans="1:3" x14ac:dyDescent="0.25">
      <c r="A46" s="70" t="s">
        <v>105</v>
      </c>
      <c r="B46" s="71"/>
      <c r="C46" s="15"/>
    </row>
    <row r="47" spans="1:3" x14ac:dyDescent="0.25">
      <c r="A47" s="17" t="s">
        <v>106</v>
      </c>
      <c r="B47" s="16"/>
      <c r="C47" s="15"/>
    </row>
    <row r="48" spans="1:3" x14ac:dyDescent="0.25">
      <c r="A48" s="70" t="s">
        <v>107</v>
      </c>
      <c r="B48" s="71"/>
      <c r="C48" s="15"/>
    </row>
    <row r="49" spans="1:3" x14ac:dyDescent="0.25">
      <c r="A49" s="70" t="s">
        <v>108</v>
      </c>
      <c r="B49" s="71"/>
      <c r="C49" s="15"/>
    </row>
    <row r="50" spans="1:3" x14ac:dyDescent="0.25">
      <c r="A50" s="70" t="s">
        <v>98</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15" zoomScale="80" zoomScaleNormal="80" workbookViewId="0">
      <selection activeCell="C25" sqref="C25"/>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109</v>
      </c>
      <c r="B1" s="109"/>
      <c r="C1" s="109"/>
    </row>
    <row r="2" spans="1:9" ht="15" customHeight="1" x14ac:dyDescent="0.25">
      <c r="A2" s="33" t="s">
        <v>57</v>
      </c>
      <c r="B2" s="94" t="str">
        <f>'AUTOS NOTA 321'!B2:C2</f>
        <v>SINIESTRO   089185480 APL 214793</v>
      </c>
      <c r="C2" s="95"/>
    </row>
    <row r="3" spans="1:9" x14ac:dyDescent="0.25">
      <c r="A3" s="34" t="s">
        <v>59</v>
      </c>
      <c r="B3" s="110" t="str">
        <f>'AUTOS  NOTA 322'!B2:C2</f>
        <v>11001310300420230043500</v>
      </c>
      <c r="C3" s="110"/>
    </row>
    <row r="4" spans="1:9" x14ac:dyDescent="0.25">
      <c r="A4" s="34" t="s">
        <v>60</v>
      </c>
      <c r="B4" s="110" t="str">
        <f>'AUTOS  NOTA 322'!B3:C3</f>
        <v>JUZGADO CUARTO CIVIL DEL CIRCUITO DE BOGOTA</v>
      </c>
      <c r="C4" s="110"/>
    </row>
    <row r="5" spans="1:9" x14ac:dyDescent="0.25">
      <c r="A5" s="34" t="s">
        <v>61</v>
      </c>
      <c r="B5" s="110" t="str">
        <f>'AUTOS  NOTA 322'!B4:C4</f>
        <v>ALLIANZ SEGUROS S.A., E.L.C ENLACE LOGISTICO DE CARGA S.AS Y ROBINSON YADIR NIÑO JAIMES</v>
      </c>
      <c r="C5" s="110"/>
    </row>
    <row r="6" spans="1:9" ht="15" customHeight="1" x14ac:dyDescent="0.25">
      <c r="A6" s="34" t="s">
        <v>62</v>
      </c>
      <c r="B6" s="110" t="str">
        <f>'AUTOS  NOTA 322'!B5:C5</f>
        <v>EMMA MONCADA DE LOZANO (CONYUGE SUPERSTITE)</v>
      </c>
      <c r="C6" s="110"/>
    </row>
    <row r="7" spans="1:9" x14ac:dyDescent="0.25">
      <c r="A7" s="34" t="s">
        <v>63</v>
      </c>
      <c r="B7" s="110" t="s">
        <v>110</v>
      </c>
      <c r="C7" s="110"/>
    </row>
    <row r="8" spans="1:9" x14ac:dyDescent="0.25">
      <c r="A8" s="36" t="s">
        <v>64</v>
      </c>
      <c r="B8" s="110" t="str">
        <f>'AUTOS  NOTA 322'!B7:C8</f>
        <v xml:space="preserve">ALVARO LOZANO FLOREZ </v>
      </c>
      <c r="C8" s="110"/>
    </row>
    <row r="9" spans="1:9" x14ac:dyDescent="0.25">
      <c r="A9" s="34" t="s">
        <v>111</v>
      </c>
      <c r="B9" s="107">
        <f>SUM(C11,C12,C14,C15,C17)</f>
        <v>520000000</v>
      </c>
      <c r="C9" s="108"/>
    </row>
    <row r="10" spans="1:9" x14ac:dyDescent="0.25">
      <c r="A10" s="111" t="s">
        <v>112</v>
      </c>
      <c r="B10" s="99" t="s">
        <v>113</v>
      </c>
      <c r="C10" s="100"/>
    </row>
    <row r="11" spans="1:9" x14ac:dyDescent="0.25">
      <c r="A11" s="111"/>
      <c r="B11" s="35" t="s">
        <v>114</v>
      </c>
      <c r="C11" s="30"/>
    </row>
    <row r="12" spans="1:9" ht="30" x14ac:dyDescent="0.25">
      <c r="A12" s="111"/>
      <c r="B12" s="35" t="s">
        <v>115</v>
      </c>
      <c r="C12" s="30">
        <v>40000000</v>
      </c>
    </row>
    <row r="13" spans="1:9" x14ac:dyDescent="0.25">
      <c r="A13" s="111"/>
      <c r="B13" s="99"/>
      <c r="C13" s="100"/>
    </row>
    <row r="14" spans="1:9" x14ac:dyDescent="0.25">
      <c r="A14" s="111"/>
      <c r="B14" s="35" t="s">
        <v>116</v>
      </c>
      <c r="C14" s="38">
        <v>200000000</v>
      </c>
    </row>
    <row r="15" spans="1:9" ht="45" x14ac:dyDescent="0.25">
      <c r="A15" s="111"/>
      <c r="B15" s="35" t="s">
        <v>117</v>
      </c>
      <c r="C15" s="38">
        <f>140000000+140000000</f>
        <v>280000000</v>
      </c>
      <c r="E15" s="41" t="s">
        <v>118</v>
      </c>
      <c r="F15" s="42">
        <v>0.7</v>
      </c>
    </row>
    <row r="16" spans="1:9" x14ac:dyDescent="0.25">
      <c r="A16" s="111"/>
      <c r="B16" s="99" t="s">
        <v>119</v>
      </c>
      <c r="C16" s="100"/>
      <c r="E16" s="41" t="s">
        <v>120</v>
      </c>
      <c r="F16" s="43">
        <v>0.3</v>
      </c>
      <c r="I16" s="44"/>
    </row>
    <row r="17" spans="1:9" x14ac:dyDescent="0.25">
      <c r="A17" s="111"/>
      <c r="B17" s="35"/>
      <c r="C17" s="39"/>
      <c r="F17" s="45"/>
      <c r="I17" s="44"/>
    </row>
    <row r="18" spans="1:9" ht="23.25" customHeight="1" x14ac:dyDescent="0.25">
      <c r="A18" s="37" t="s">
        <v>121</v>
      </c>
      <c r="B18" s="94" t="s">
        <v>120</v>
      </c>
      <c r="C18" s="95"/>
    </row>
    <row r="19" spans="1:9" ht="30" x14ac:dyDescent="0.25">
      <c r="A19" s="34" t="s">
        <v>122</v>
      </c>
      <c r="B19" s="101" t="s">
        <v>221</v>
      </c>
      <c r="C19" s="102"/>
    </row>
    <row r="20" spans="1:9" ht="15" customHeight="1" x14ac:dyDescent="0.25">
      <c r="A20" s="46" t="s">
        <v>123</v>
      </c>
      <c r="B20" s="96">
        <f>((C22+C23+C25+C26+C30+C28+C32+C34+C29+C33)-C37-C38)*C36*C39</f>
        <v>311500000</v>
      </c>
      <c r="C20" s="96"/>
    </row>
    <row r="21" spans="1:9" x14ac:dyDescent="0.25">
      <c r="A21" s="37" t="s">
        <v>124</v>
      </c>
      <c r="B21" s="103" t="s">
        <v>113</v>
      </c>
      <c r="C21" s="104"/>
    </row>
    <row r="22" spans="1:9" x14ac:dyDescent="0.25">
      <c r="A22" s="92"/>
      <c r="B22" s="35" t="s">
        <v>114</v>
      </c>
      <c r="C22" s="30"/>
    </row>
    <row r="23" spans="1:9" x14ac:dyDescent="0.25">
      <c r="A23" s="93"/>
      <c r="B23" s="35" t="s">
        <v>125</v>
      </c>
      <c r="C23" s="30"/>
    </row>
    <row r="24" spans="1:9" x14ac:dyDescent="0.25">
      <c r="A24" s="93"/>
      <c r="B24" s="99" t="s">
        <v>126</v>
      </c>
      <c r="C24" s="100"/>
    </row>
    <row r="25" spans="1:9" x14ac:dyDescent="0.25">
      <c r="A25" s="93"/>
      <c r="B25" s="35" t="s">
        <v>116</v>
      </c>
      <c r="C25" s="30">
        <v>200000000</v>
      </c>
    </row>
    <row r="26" spans="1:9" ht="29.1" customHeight="1" x14ac:dyDescent="0.25">
      <c r="A26" s="93"/>
      <c r="B26" s="35" t="s">
        <v>117</v>
      </c>
      <c r="C26" s="30">
        <v>113000000</v>
      </c>
    </row>
    <row r="27" spans="1:9" x14ac:dyDescent="0.25">
      <c r="A27" s="93"/>
      <c r="B27" s="99" t="s">
        <v>127</v>
      </c>
      <c r="C27" s="100"/>
    </row>
    <row r="28" spans="1:9" x14ac:dyDescent="0.25">
      <c r="A28" s="93"/>
      <c r="B28" s="35" t="s">
        <v>128</v>
      </c>
      <c r="C28" s="30"/>
    </row>
    <row r="29" spans="1:9" x14ac:dyDescent="0.25">
      <c r="A29" s="93"/>
      <c r="B29" s="35" t="s">
        <v>114</v>
      </c>
      <c r="C29" s="30"/>
    </row>
    <row r="30" spans="1:9" x14ac:dyDescent="0.25">
      <c r="A30" s="93"/>
      <c r="B30" s="35" t="s">
        <v>125</v>
      </c>
      <c r="C30" s="30"/>
    </row>
    <row r="31" spans="1:9" x14ac:dyDescent="0.25">
      <c r="A31" s="93"/>
      <c r="B31" s="99" t="s">
        <v>129</v>
      </c>
      <c r="C31" s="100"/>
    </row>
    <row r="32" spans="1:9" x14ac:dyDescent="0.25">
      <c r="A32" s="93"/>
      <c r="B32" s="35"/>
      <c r="C32" s="30"/>
    </row>
    <row r="33" spans="1:3" x14ac:dyDescent="0.25">
      <c r="A33" s="93"/>
      <c r="B33" s="35" t="s">
        <v>114</v>
      </c>
      <c r="C33" s="30"/>
    </row>
    <row r="34" spans="1:3" x14ac:dyDescent="0.25">
      <c r="A34" s="93"/>
      <c r="B34" s="35" t="s">
        <v>125</v>
      </c>
      <c r="C34" s="30"/>
    </row>
    <row r="35" spans="1:3" x14ac:dyDescent="0.25">
      <c r="A35" s="93"/>
      <c r="B35" s="99" t="s">
        <v>130</v>
      </c>
      <c r="C35" s="100"/>
    </row>
    <row r="36" spans="1:3" x14ac:dyDescent="0.25">
      <c r="A36" s="93"/>
      <c r="B36" s="35" t="s">
        <v>131</v>
      </c>
      <c r="C36" s="31">
        <v>1</v>
      </c>
    </row>
    <row r="37" spans="1:3" x14ac:dyDescent="0.25">
      <c r="A37" s="93"/>
      <c r="B37" s="35" t="s">
        <v>69</v>
      </c>
      <c r="C37" s="32">
        <v>1500000</v>
      </c>
    </row>
    <row r="38" spans="1:3" x14ac:dyDescent="0.25">
      <c r="A38" s="93"/>
      <c r="B38" s="35" t="s">
        <v>132</v>
      </c>
      <c r="C38" s="32"/>
    </row>
    <row r="39" spans="1:3" x14ac:dyDescent="0.25">
      <c r="A39" s="93"/>
      <c r="B39" s="35" t="s">
        <v>133</v>
      </c>
      <c r="C39" s="31">
        <v>1</v>
      </c>
    </row>
    <row r="40" spans="1:3" x14ac:dyDescent="0.25">
      <c r="A40" s="47" t="s">
        <v>134</v>
      </c>
      <c r="B40" s="96">
        <f>IFERROR(B20*(VLOOKUP(B18,E15:F17,2,0)),16666)</f>
        <v>93450000</v>
      </c>
      <c r="C40" s="96"/>
    </row>
    <row r="41" spans="1:3" ht="93" customHeight="1" x14ac:dyDescent="0.25">
      <c r="A41" s="34" t="s">
        <v>135</v>
      </c>
      <c r="B41" s="97" t="s">
        <v>220</v>
      </c>
      <c r="C41" s="98"/>
    </row>
    <row r="42" spans="1:3" ht="211.5" customHeight="1" x14ac:dyDescent="0.25">
      <c r="A42" s="34" t="s">
        <v>136</v>
      </c>
      <c r="B42" s="112" t="s">
        <v>137</v>
      </c>
      <c r="C42" s="113"/>
    </row>
    <row r="45" spans="1:3" ht="26.25" x14ac:dyDescent="0.25">
      <c r="A45" s="105" t="s">
        <v>138</v>
      </c>
      <c r="B45" s="105"/>
      <c r="C45" s="105"/>
    </row>
    <row r="46" spans="1:3" x14ac:dyDescent="0.25">
      <c r="A46" s="106" t="s">
        <v>139</v>
      </c>
      <c r="B46" s="106"/>
      <c r="C46" s="106"/>
    </row>
    <row r="47" spans="1:3" x14ac:dyDescent="0.25">
      <c r="A47" s="48" t="s">
        <v>140</v>
      </c>
      <c r="B47" s="48" t="s">
        <v>141</v>
      </c>
      <c r="C47" s="49" t="s">
        <v>142</v>
      </c>
    </row>
    <row r="48" spans="1:3" ht="27" x14ac:dyDescent="0.25">
      <c r="A48" s="50" t="s">
        <v>143</v>
      </c>
      <c r="B48" s="51" t="s">
        <v>144</v>
      </c>
      <c r="C48" s="50" t="s">
        <v>145</v>
      </c>
    </row>
    <row r="49" spans="1:3" ht="40.5" x14ac:dyDescent="0.25">
      <c r="A49" s="50" t="s">
        <v>146</v>
      </c>
      <c r="B49" s="51" t="s">
        <v>144</v>
      </c>
      <c r="C49" s="50" t="s">
        <v>147</v>
      </c>
    </row>
    <row r="50" spans="1:3" ht="27" x14ac:dyDescent="0.25">
      <c r="A50" s="50" t="s">
        <v>148</v>
      </c>
      <c r="B50" s="51" t="s">
        <v>144</v>
      </c>
      <c r="C50" s="50" t="s">
        <v>149</v>
      </c>
    </row>
    <row r="51" spans="1:3" x14ac:dyDescent="0.25">
      <c r="A51" s="50" t="s">
        <v>150</v>
      </c>
      <c r="B51" s="51" t="s">
        <v>144</v>
      </c>
      <c r="C51" s="50" t="s">
        <v>151</v>
      </c>
    </row>
    <row r="52" spans="1:3" x14ac:dyDescent="0.25">
      <c r="A52" s="50" t="s">
        <v>152</v>
      </c>
      <c r="B52" s="51" t="s">
        <v>144</v>
      </c>
      <c r="C52" s="52"/>
    </row>
    <row r="53" spans="1:3" x14ac:dyDescent="0.25">
      <c r="A53" s="50" t="s">
        <v>153</v>
      </c>
      <c r="B53" s="51"/>
      <c r="C53" s="50" t="s">
        <v>154</v>
      </c>
    </row>
    <row r="54" spans="1:3" ht="27" x14ac:dyDescent="0.25">
      <c r="A54" s="50" t="s">
        <v>155</v>
      </c>
      <c r="B54" s="51" t="s">
        <v>144</v>
      </c>
      <c r="C54" s="50" t="s">
        <v>156</v>
      </c>
    </row>
    <row r="55" spans="1:3" x14ac:dyDescent="0.25">
      <c r="A55" s="50" t="s">
        <v>157</v>
      </c>
      <c r="B55" s="51" t="s">
        <v>144</v>
      </c>
      <c r="C55" s="52" t="s">
        <v>158</v>
      </c>
    </row>
    <row r="56" spans="1:3" ht="27" x14ac:dyDescent="0.25">
      <c r="A56" s="50" t="s">
        <v>159</v>
      </c>
      <c r="B56" s="51" t="s">
        <v>144</v>
      </c>
      <c r="C56" s="52" t="s">
        <v>160</v>
      </c>
    </row>
    <row r="57" spans="1:3" ht="27" x14ac:dyDescent="0.25">
      <c r="A57" s="50" t="s">
        <v>161</v>
      </c>
      <c r="B57" s="51" t="s">
        <v>144</v>
      </c>
      <c r="C57" s="52" t="s">
        <v>162</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163</v>
      </c>
      <c r="B1" s="89"/>
      <c r="C1" s="89"/>
    </row>
    <row r="2" spans="1:3" x14ac:dyDescent="0.25">
      <c r="A2" s="20" t="s">
        <v>57</v>
      </c>
      <c r="B2" s="79" t="str">
        <f>'AUTOS NOTA 324-478'!B2:C2</f>
        <v>SINIESTRO   089185480 APL 214793</v>
      </c>
      <c r="C2" s="80"/>
    </row>
    <row r="3" spans="1:3" x14ac:dyDescent="0.25">
      <c r="A3" s="5" t="s">
        <v>59</v>
      </c>
      <c r="B3" s="55" t="str">
        <f>'AUTOS  NOTA 322'!B2:C2</f>
        <v>11001310300420230043500</v>
      </c>
      <c r="C3" s="55"/>
    </row>
    <row r="4" spans="1:3" x14ac:dyDescent="0.25">
      <c r="A4" s="5" t="s">
        <v>60</v>
      </c>
      <c r="B4" s="55" t="str">
        <f>'AUTOS  NOTA 322'!B3:C3</f>
        <v>JUZGADO CUARTO CIVIL DEL CIRCUITO DE BOGOTA</v>
      </c>
      <c r="C4" s="55"/>
    </row>
    <row r="5" spans="1:3" x14ac:dyDescent="0.25">
      <c r="A5" s="5" t="s">
        <v>61</v>
      </c>
      <c r="B5" s="55" t="str">
        <f>'AUTOS  NOTA 322'!B4:C4</f>
        <v>ALLIANZ SEGUROS S.A., E.L.C ENLACE LOGISTICO DE CARGA S.AS Y ROBINSON YADIR NIÑO JAIMES</v>
      </c>
      <c r="C5" s="55"/>
    </row>
    <row r="6" spans="1:3" ht="15" customHeight="1" x14ac:dyDescent="0.25">
      <c r="A6" s="5" t="s">
        <v>62</v>
      </c>
      <c r="B6" s="55" t="str">
        <f>'AUTOS  NOTA 322'!B5:C5</f>
        <v>EMMA MONCADA DE LOZANO (CONYUGE SUPERSTITE)</v>
      </c>
      <c r="C6" s="55"/>
    </row>
    <row r="7" spans="1:3" ht="15" customHeight="1" x14ac:dyDescent="0.25">
      <c r="A7" s="5" t="s">
        <v>63</v>
      </c>
      <c r="B7" s="55" t="str">
        <f>'AUTOS  NOTA 322'!B6:C6</f>
        <v>LLAMADA EN GARANTIA</v>
      </c>
      <c r="C7" s="55"/>
    </row>
    <row r="8" spans="1:3" ht="15" customHeight="1" x14ac:dyDescent="0.25">
      <c r="A8" s="29" t="s">
        <v>64</v>
      </c>
      <c r="B8" s="55" t="str">
        <f>'AUTOS  NOTA 322'!B7:C8</f>
        <v xml:space="preserve">ALVARO LOZANO FLOREZ </v>
      </c>
      <c r="C8" s="55"/>
    </row>
    <row r="9" spans="1:3" ht="18.95" customHeight="1" x14ac:dyDescent="0.25">
      <c r="A9" s="5" t="s">
        <v>164</v>
      </c>
      <c r="B9" s="55" t="s">
        <v>118</v>
      </c>
      <c r="C9" s="55"/>
    </row>
    <row r="10" spans="1:3" x14ac:dyDescent="0.25">
      <c r="A10" s="7" t="s">
        <v>124</v>
      </c>
      <c r="B10" s="116">
        <f>'AUTOS NOTA 324-478'!B20:C20</f>
        <v>311500000</v>
      </c>
      <c r="C10" s="116"/>
    </row>
    <row r="11" spans="1:3" x14ac:dyDescent="0.25">
      <c r="A11" s="7" t="s">
        <v>165</v>
      </c>
      <c r="B11" s="117">
        <f>'AUTOS NOTA 324-478'!B40:C40</f>
        <v>93450000</v>
      </c>
      <c r="C11" s="55"/>
    </row>
    <row r="12" spans="1:3" ht="30" x14ac:dyDescent="0.25">
      <c r="A12" s="7" t="s">
        <v>166</v>
      </c>
      <c r="B12" s="114"/>
      <c r="C12" s="115"/>
    </row>
    <row r="13" spans="1:3" ht="45" x14ac:dyDescent="0.25">
      <c r="A13" s="5" t="s">
        <v>167</v>
      </c>
      <c r="B13" s="55"/>
      <c r="C13" s="55"/>
    </row>
    <row r="14" spans="1:3" ht="45" x14ac:dyDescent="0.25">
      <c r="A14" s="5" t="s">
        <v>168</v>
      </c>
      <c r="B14" s="55"/>
      <c r="C14" s="55"/>
    </row>
    <row r="15" spans="1:3" x14ac:dyDescent="0.25">
      <c r="A15" s="5" t="s">
        <v>169</v>
      </c>
      <c r="B15" s="6"/>
      <c r="C15" s="6"/>
    </row>
    <row r="16" spans="1:3" x14ac:dyDescent="0.25">
      <c r="A16" s="7" t="s">
        <v>170</v>
      </c>
      <c r="B16" s="55"/>
      <c r="C16" s="55"/>
    </row>
    <row r="17" spans="1:3" x14ac:dyDescent="0.25">
      <c r="A17" s="6" t="s">
        <v>171</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172</v>
      </c>
      <c r="B1" s="89"/>
      <c r="C1" s="89"/>
    </row>
    <row r="2" spans="1:3" x14ac:dyDescent="0.25">
      <c r="A2" s="40" t="s">
        <v>57</v>
      </c>
      <c r="B2" s="79" t="str">
        <f>'AUTOS NOTA 321'!B2:C2</f>
        <v>SINIESTRO   089185480 APL 214793</v>
      </c>
      <c r="C2" s="80"/>
    </row>
    <row r="3" spans="1:3" x14ac:dyDescent="0.25">
      <c r="A3" s="5" t="s">
        <v>59</v>
      </c>
      <c r="B3" s="55" t="str">
        <f>'AUTOS  NOTA 322'!B2:C2</f>
        <v>11001310300420230043500</v>
      </c>
      <c r="C3" s="55"/>
    </row>
    <row r="4" spans="1:3" x14ac:dyDescent="0.25">
      <c r="A4" s="5" t="s">
        <v>60</v>
      </c>
      <c r="B4" s="55" t="str">
        <f>'AUTOS  NOTA 322'!B3:C3</f>
        <v>JUZGADO CUARTO CIVIL DEL CIRCUITO DE BOGOTA</v>
      </c>
      <c r="C4" s="55"/>
    </row>
    <row r="5" spans="1:3" x14ac:dyDescent="0.25">
      <c r="A5" s="5" t="s">
        <v>61</v>
      </c>
      <c r="B5" s="55" t="str">
        <f>'AUTOS  NOTA 322'!B4:C4</f>
        <v>ALLIANZ SEGUROS S.A., E.L.C ENLACE LOGISTICO DE CARGA S.AS Y ROBINSON YADIR NIÑO JAIMES</v>
      </c>
      <c r="C5" s="55"/>
    </row>
    <row r="6" spans="1:3" x14ac:dyDescent="0.25">
      <c r="A6" s="5" t="s">
        <v>62</v>
      </c>
      <c r="B6" s="55" t="str">
        <f>'AUTOS  NOTA 322'!B5:C5</f>
        <v>EMMA MONCADA DE LOZANO (CONYUGE SUPERSTITE)</v>
      </c>
      <c r="C6" s="55"/>
    </row>
    <row r="7" spans="1:3" x14ac:dyDescent="0.25">
      <c r="A7" s="5" t="s">
        <v>63</v>
      </c>
      <c r="B7" s="55" t="str">
        <f>'AUTOS  NOTA 322'!B6:C6</f>
        <v>LLAMADA EN GARANTIA</v>
      </c>
      <c r="C7" s="55"/>
    </row>
    <row r="8" spans="1:3" x14ac:dyDescent="0.25">
      <c r="A8" s="5" t="s">
        <v>164</v>
      </c>
      <c r="B8" s="55" t="str">
        <f>'AUTOS NOTA 324-478'!B18:C18</f>
        <v>EVENTUAL</v>
      </c>
      <c r="C8" s="55"/>
    </row>
    <row r="9" spans="1:3" x14ac:dyDescent="0.25">
      <c r="A9" s="7" t="s">
        <v>124</v>
      </c>
      <c r="B9" s="116">
        <f>'AUTOS NOTA 324-478'!B20:C20</f>
        <v>311500000</v>
      </c>
      <c r="C9" s="116"/>
    </row>
    <row r="10" spans="1:3" x14ac:dyDescent="0.25">
      <c r="A10" s="5" t="s">
        <v>173</v>
      </c>
      <c r="B10" s="119">
        <v>0</v>
      </c>
      <c r="C10" s="119"/>
    </row>
    <row r="11" spans="1:3" ht="30" customHeight="1" x14ac:dyDescent="0.25">
      <c r="A11" s="5" t="s">
        <v>174</v>
      </c>
      <c r="B11" s="55"/>
      <c r="C11" s="55"/>
    </row>
    <row r="12" spans="1:3" x14ac:dyDescent="0.25">
      <c r="A12" s="5" t="s">
        <v>175</v>
      </c>
      <c r="B12" s="118"/>
      <c r="C12" s="118"/>
    </row>
    <row r="13" spans="1:3" x14ac:dyDescent="0.25">
      <c r="A13" s="5" t="s">
        <v>176</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0" zoomScaleNormal="100" workbookViewId="0">
      <selection activeCell="B34" sqref="B34:C3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177</v>
      </c>
      <c r="B1" s="89"/>
      <c r="C1" s="89"/>
    </row>
    <row r="2" spans="1:6" x14ac:dyDescent="0.25">
      <c r="A2" s="20" t="s">
        <v>57</v>
      </c>
      <c r="B2" s="79" t="str">
        <f>'AUTOS NOTA 321'!B2:C2</f>
        <v>SINIESTRO   089185480 APL 214793</v>
      </c>
      <c r="C2" s="80"/>
    </row>
    <row r="3" spans="1:6" x14ac:dyDescent="0.25">
      <c r="A3" s="5" t="s">
        <v>59</v>
      </c>
      <c r="B3" s="55" t="str">
        <f>'AUTOS  NOTA 322'!B2:C2</f>
        <v>11001310300420230043500</v>
      </c>
      <c r="C3" s="55"/>
    </row>
    <row r="4" spans="1:6" x14ac:dyDescent="0.25">
      <c r="A4" s="5" t="s">
        <v>60</v>
      </c>
      <c r="B4" s="55" t="str">
        <f>'AUTOS  NOTA 322'!B3:C3</f>
        <v>JUZGADO CUARTO CIVIL DEL CIRCUITO DE BOGOTA</v>
      </c>
      <c r="C4" s="55"/>
    </row>
    <row r="5" spans="1:6" ht="15" customHeight="1" x14ac:dyDescent="0.25">
      <c r="A5" s="5" t="s">
        <v>61</v>
      </c>
      <c r="B5" s="55" t="str">
        <f>'AUTOS  NOTA 322'!B4:C4</f>
        <v>ALLIANZ SEGUROS S.A., E.L.C ENLACE LOGISTICO DE CARGA S.AS Y ROBINSON YADIR NIÑO JAIMES</v>
      </c>
      <c r="C5" s="55"/>
    </row>
    <row r="6" spans="1:6" ht="15" customHeight="1" x14ac:dyDescent="0.25">
      <c r="A6" s="5" t="s">
        <v>62</v>
      </c>
      <c r="B6" s="55" t="str">
        <f>'AUTOS  NOTA 322'!B5:C5</f>
        <v>EMMA MONCADA DE LOZANO (CONYUGE SUPERSTITE)</v>
      </c>
      <c r="C6" s="55"/>
    </row>
    <row r="7" spans="1:6" x14ac:dyDescent="0.25">
      <c r="A7" s="5" t="s">
        <v>63</v>
      </c>
      <c r="B7" s="55" t="str">
        <f>'AUTOS  NOTA 322'!B6:C6</f>
        <v>LLAMADA EN GARANTIA</v>
      </c>
      <c r="C7" s="55"/>
    </row>
    <row r="8" spans="1:6" x14ac:dyDescent="0.25">
      <c r="A8" s="5" t="s">
        <v>178</v>
      </c>
      <c r="B8" s="120">
        <f>'AUTOS NOTA 324-478'!B20:C20</f>
        <v>311500000</v>
      </c>
      <c r="C8" s="120"/>
    </row>
    <row r="9" spans="1:6" x14ac:dyDescent="0.25">
      <c r="A9" s="5" t="s">
        <v>179</v>
      </c>
      <c r="B9" s="55"/>
      <c r="C9" s="55"/>
    </row>
    <row r="10" spans="1:6" ht="111" customHeight="1" x14ac:dyDescent="0.25">
      <c r="A10" s="5" t="s">
        <v>180</v>
      </c>
      <c r="B10" s="56"/>
      <c r="C10" s="55"/>
    </row>
    <row r="11" spans="1:6" ht="21" customHeight="1" x14ac:dyDescent="0.25">
      <c r="A11" s="121"/>
      <c r="B11" s="121"/>
      <c r="C11" s="121"/>
      <c r="E11" t="s">
        <v>118</v>
      </c>
      <c r="F11" s="22">
        <v>0.7</v>
      </c>
    </row>
    <row r="12" spans="1:6" hidden="1" x14ac:dyDescent="0.25">
      <c r="A12" s="122"/>
      <c r="B12" s="122"/>
      <c r="C12" s="122"/>
      <c r="E12" t="s">
        <v>120</v>
      </c>
      <c r="F12" s="23">
        <v>0.3</v>
      </c>
    </row>
    <row r="13" spans="1:6" ht="18.75" x14ac:dyDescent="0.25">
      <c r="A13" s="123" t="s">
        <v>181</v>
      </c>
      <c r="B13" s="123"/>
      <c r="C13" s="123"/>
    </row>
    <row r="14" spans="1:6" x14ac:dyDescent="0.25">
      <c r="A14" s="37" t="s">
        <v>121</v>
      </c>
      <c r="B14" s="94" t="s">
        <v>182</v>
      </c>
      <c r="C14" s="95"/>
    </row>
    <row r="15" spans="1:6" ht="45" x14ac:dyDescent="0.25">
      <c r="A15" s="21" t="s">
        <v>123</v>
      </c>
      <c r="B15" s="124">
        <f>((C17+C18+C20+C21+C25+C23+C27+C29+C24+C28)-C32)*C31*C33</f>
        <v>0</v>
      </c>
      <c r="C15" s="124"/>
    </row>
    <row r="16" spans="1:6" x14ac:dyDescent="0.25">
      <c r="A16" s="7" t="s">
        <v>124</v>
      </c>
      <c r="B16" s="125" t="s">
        <v>113</v>
      </c>
      <c r="C16" s="126"/>
    </row>
    <row r="17" spans="1:3" x14ac:dyDescent="0.25">
      <c r="A17" s="92"/>
      <c r="B17" s="35" t="s">
        <v>114</v>
      </c>
      <c r="C17" s="30"/>
    </row>
    <row r="18" spans="1:3" x14ac:dyDescent="0.25">
      <c r="A18" s="93"/>
      <c r="B18" s="35" t="s">
        <v>125</v>
      </c>
      <c r="C18" s="30"/>
    </row>
    <row r="19" spans="1:3" x14ac:dyDescent="0.25">
      <c r="A19" s="93"/>
      <c r="B19" s="99" t="s">
        <v>126</v>
      </c>
      <c r="C19" s="100"/>
    </row>
    <row r="20" spans="1:3" x14ac:dyDescent="0.25">
      <c r="A20" s="93"/>
      <c r="B20" s="35" t="s">
        <v>116</v>
      </c>
      <c r="C20" s="32"/>
    </row>
    <row r="21" spans="1:3" ht="30" x14ac:dyDescent="0.25">
      <c r="A21" s="93"/>
      <c r="B21" s="35" t="s">
        <v>117</v>
      </c>
      <c r="C21" s="32"/>
    </row>
    <row r="22" spans="1:3" x14ac:dyDescent="0.25">
      <c r="A22" s="93"/>
      <c r="B22" s="99" t="s">
        <v>127</v>
      </c>
      <c r="C22" s="100"/>
    </row>
    <row r="23" spans="1:3" x14ac:dyDescent="0.25">
      <c r="A23" s="93"/>
      <c r="B23" s="35" t="s">
        <v>128</v>
      </c>
      <c r="C23" s="30"/>
    </row>
    <row r="24" spans="1:3" x14ac:dyDescent="0.25">
      <c r="A24" s="93"/>
      <c r="B24" s="35" t="s">
        <v>114</v>
      </c>
      <c r="C24" s="30"/>
    </row>
    <row r="25" spans="1:3" x14ac:dyDescent="0.25">
      <c r="A25" s="93"/>
      <c r="B25" s="35" t="s">
        <v>125</v>
      </c>
      <c r="C25" s="30"/>
    </row>
    <row r="26" spans="1:3" x14ac:dyDescent="0.25">
      <c r="A26" s="93"/>
      <c r="B26" s="99" t="s">
        <v>129</v>
      </c>
      <c r="C26" s="100"/>
    </row>
    <row r="27" spans="1:3" x14ac:dyDescent="0.25">
      <c r="A27" s="93"/>
      <c r="B27" s="35"/>
      <c r="C27" s="30"/>
    </row>
    <row r="28" spans="1:3" x14ac:dyDescent="0.25">
      <c r="A28" s="93"/>
      <c r="B28" s="35" t="s">
        <v>114</v>
      </c>
      <c r="C28" s="30"/>
    </row>
    <row r="29" spans="1:3" x14ac:dyDescent="0.25">
      <c r="A29" s="93"/>
      <c r="B29" s="35" t="s">
        <v>125</v>
      </c>
      <c r="C29" s="30"/>
    </row>
    <row r="30" spans="1:3" x14ac:dyDescent="0.25">
      <c r="A30" s="93"/>
      <c r="B30" s="99" t="s">
        <v>130</v>
      </c>
      <c r="C30" s="100"/>
    </row>
    <row r="31" spans="1:3" x14ac:dyDescent="0.25">
      <c r="A31" s="93"/>
      <c r="B31" s="35" t="s">
        <v>131</v>
      </c>
      <c r="C31" s="31">
        <v>1</v>
      </c>
    </row>
    <row r="32" spans="1:3" x14ac:dyDescent="0.25">
      <c r="A32" s="93"/>
      <c r="B32" s="35" t="s">
        <v>69</v>
      </c>
      <c r="C32" s="32"/>
    </row>
    <row r="33" spans="1:3" x14ac:dyDescent="0.25">
      <c r="A33" s="93"/>
      <c r="B33" s="35" t="s">
        <v>133</v>
      </c>
      <c r="C33" s="31">
        <v>1</v>
      </c>
    </row>
    <row r="34" spans="1:3" x14ac:dyDescent="0.25">
      <c r="A34" s="24" t="s">
        <v>134</v>
      </c>
      <c r="B34" s="96"/>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70</v>
      </c>
      <c r="B1" t="s">
        <v>75</v>
      </c>
      <c r="C1" s="9" t="s">
        <v>77</v>
      </c>
      <c r="D1" s="9" t="s">
        <v>183</v>
      </c>
      <c r="E1" s="3" t="s">
        <v>84</v>
      </c>
      <c r="F1" s="2" t="s">
        <v>118</v>
      </c>
      <c r="G1" s="4">
        <v>0</v>
      </c>
      <c r="H1" t="s">
        <v>184</v>
      </c>
      <c r="I1" t="s">
        <v>185</v>
      </c>
      <c r="K1" t="s">
        <v>186</v>
      </c>
      <c r="L1" s="28" t="s">
        <v>187</v>
      </c>
      <c r="M1" t="s">
        <v>71</v>
      </c>
      <c r="N1" t="s">
        <v>118</v>
      </c>
      <c r="O1" t="s">
        <v>188</v>
      </c>
    </row>
    <row r="2" spans="1:15" x14ac:dyDescent="0.25">
      <c r="A2" t="s">
        <v>71</v>
      </c>
      <c r="B2" t="s">
        <v>144</v>
      </c>
      <c r="C2" t="s">
        <v>189</v>
      </c>
      <c r="D2" s="2" t="s">
        <v>190</v>
      </c>
      <c r="E2" s="1" t="s">
        <v>85</v>
      </c>
      <c r="F2" s="2" t="s">
        <v>182</v>
      </c>
      <c r="G2" s="4">
        <v>0.7</v>
      </c>
      <c r="H2" t="s">
        <v>191</v>
      </c>
      <c r="I2" t="s">
        <v>192</v>
      </c>
      <c r="K2" t="s">
        <v>10</v>
      </c>
      <c r="L2" s="28" t="s">
        <v>12</v>
      </c>
      <c r="M2" t="s">
        <v>193</v>
      </c>
      <c r="N2" t="s">
        <v>120</v>
      </c>
      <c r="O2" t="s">
        <v>144</v>
      </c>
    </row>
    <row r="3" spans="1:15" x14ac:dyDescent="0.25">
      <c r="A3" t="s">
        <v>193</v>
      </c>
      <c r="C3" t="s">
        <v>194</v>
      </c>
      <c r="D3" s="2" t="s">
        <v>195</v>
      </c>
      <c r="E3" s="1" t="s">
        <v>196</v>
      </c>
      <c r="F3" s="2" t="s">
        <v>120</v>
      </c>
      <c r="G3" s="4">
        <v>0.3</v>
      </c>
      <c r="H3" t="s">
        <v>197</v>
      </c>
      <c r="I3" t="s">
        <v>198</v>
      </c>
      <c r="L3" s="28" t="s">
        <v>199</v>
      </c>
      <c r="M3" t="s">
        <v>200</v>
      </c>
      <c r="N3" t="s">
        <v>182</v>
      </c>
    </row>
    <row r="4" spans="1:15" x14ac:dyDescent="0.25">
      <c r="A4" t="s">
        <v>200</v>
      </c>
      <c r="C4" t="s">
        <v>78</v>
      </c>
      <c r="E4" s="1" t="s">
        <v>201</v>
      </c>
      <c r="H4" t="s">
        <v>30</v>
      </c>
      <c r="I4" t="s">
        <v>202</v>
      </c>
      <c r="L4" t="s">
        <v>203</v>
      </c>
    </row>
    <row r="5" spans="1:15" x14ac:dyDescent="0.25">
      <c r="A5" t="s">
        <v>204</v>
      </c>
      <c r="E5" s="1" t="s">
        <v>205</v>
      </c>
      <c r="H5" t="s">
        <v>206</v>
      </c>
      <c r="I5" t="s">
        <v>207</v>
      </c>
      <c r="L5" s="28" t="s">
        <v>208</v>
      </c>
    </row>
    <row r="6" spans="1:15" x14ac:dyDescent="0.25">
      <c r="E6" s="1" t="s">
        <v>209</v>
      </c>
      <c r="I6" t="s">
        <v>210</v>
      </c>
      <c r="L6" s="28" t="s">
        <v>211</v>
      </c>
    </row>
    <row r="7" spans="1:15" x14ac:dyDescent="0.25">
      <c r="E7" s="1" t="s">
        <v>212</v>
      </c>
      <c r="I7" t="s">
        <v>37</v>
      </c>
      <c r="L7" s="28" t="s">
        <v>213</v>
      </c>
    </row>
    <row r="8" spans="1:15" x14ac:dyDescent="0.25">
      <c r="E8" s="1" t="s">
        <v>214</v>
      </c>
      <c r="L8" s="28" t="s">
        <v>127</v>
      </c>
    </row>
    <row r="9" spans="1:15" x14ac:dyDescent="0.25">
      <c r="L9" s="28" t="s">
        <v>215</v>
      </c>
    </row>
    <row r="10" spans="1:15" x14ac:dyDescent="0.25">
      <c r="L10" s="28" t="s">
        <v>216</v>
      </c>
    </row>
    <row r="11" spans="1:15" x14ac:dyDescent="0.25">
      <c r="L11" s="28" t="s">
        <v>217</v>
      </c>
    </row>
    <row r="12" spans="1:15" x14ac:dyDescent="0.25">
      <c r="L12" s="28" t="s">
        <v>218</v>
      </c>
    </row>
    <row r="13" spans="1:15" x14ac:dyDescent="0.25">
      <c r="L13" s="28" t="s">
        <v>219</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2025-07-28T20:00:02Z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SIP_Label_defa4170-0d19-0005-0004-bc88714345d2_Enabled">
    <vt:lpwstr>true</vt:lpwstr>
  </property>
  <property fmtid="{D5CDD505-2E9C-101B-9397-08002B2CF9AE}" pid="31" name="MSIP_Label_defa4170-0d19-0005-0004-bc88714345d2_SetDate">
    <vt:lpwstr>2025-04-21T21:23:56Z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360a5ac4-6a9b-47e4-9b0a-76f48744ab61</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