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DORIS SANCHEZ vs ALLIANZ AMVA\"/>
    </mc:Choice>
  </mc:AlternateContent>
  <xr:revisionPtr revIDLastSave="0" documentId="8_{AE2B2A96-60D6-4488-BE8E-EFFFA174BC8E}" xr6:coauthVersionLast="47" xr6:coauthVersionMax="47" xr10:uidLastSave="{00000000-0000-0000-0000-000000000000}"/>
  <bookViews>
    <workbookView xWindow="-120" yWindow="-120" windowWidth="20730" windowHeight="1116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<sst xmlns="http://schemas.openxmlformats.org/spreadsheetml/2006/main" count="322" uniqueCount="216">
  <si>
    <t>SOLICITUD DE ANTECEDENTES -ABOGADO EXTERNO-</t>
  </si>
  <si>
    <t>RADICADO(23 DIGITOS)</t>
  </si>
  <si>
    <t>110014189051-2024-00055-00</t>
  </si>
  <si>
    <t>JUZGADO</t>
  </si>
  <si>
    <t>JUZGADO 51 DE PEQUEÑAS CAUSAS Y COMPETENCIA MÚLTIPLE DE BOGOTÁ D.C.</t>
  </si>
  <si>
    <t>DEMANDADO</t>
  </si>
  <si>
    <t>ALLIANZ SEGUROS S.A.</t>
  </si>
  <si>
    <t xml:space="preserve">DEMANDANTE </t>
  </si>
  <si>
    <t>DORIS LORENA SANCHEZ GONZALEZ</t>
  </si>
  <si>
    <t>TIPO DE VINCULACION COMPAÑÍA</t>
  </si>
  <si>
    <t>DEMANDA DIRECTA</t>
  </si>
  <si>
    <t xml:space="preserve">TIPO DE PERJUCIO </t>
  </si>
  <si>
    <t>SUSTRACCIÓN TOTAL</t>
  </si>
  <si>
    <t>INTERVINIENTE -NOMBRE DE LESIONADO O MUERTO (S) DEL PROCESO</t>
  </si>
  <si>
    <t>NO APLICA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</si>
  <si>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</si>
  <si>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</si>
  <si>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</si>
  <si>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</si>
  <si>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</si>
  <si>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</si>
  <si>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</si>
  <si>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</si>
  <si>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</si>
  <si>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</si>
  <si>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</si>
  <si>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</si>
  <si>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</si>
  <si>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</si>
  <si>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</si>
  <si>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NO APLICA-MEDIDA CAUTELAR DE INSCRIPCIÓN DE DEMANDA SOBRE INMUEBLE DE PROPIEDAD DE LA COMPAÑÍA MI No. 290-190501</t>
  </si>
  <si>
    <t>FECHA DE AUDIENCIA PREJUDICIAL</t>
  </si>
  <si>
    <t>NO APLICA- 22/12/2023 OBJETA RECLAMACIÓN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</si>
  <si>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</si>
  <si>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10 DE DICIEMBRE DE 2023 OCURRE EL HURTO DEL VEHICULO DE PLACA HVP-814 EN BOGOTÁ, MIENTRAS ERA CONDUCIDO POR EL SEÑOR CRISTIAN DAVID SANCHEZ GONZALEZ, HERMANO DE LA PROPIETARIA DORIS LORENA SANCHEZ GONZALEZ. DICHO VEHICULO CUENTA CON PÓLIZA DE SEGURO AUTO CLONICO LIVIANOS PARTICULARES No. 022759242/ 3197, EL CUAL OSTENTA COMO ASEGURADA A LA SEÑORA DORIS LORENA SANCHEZ GONZALEZ, Y COMO BENEFICIARIO A VEHIGRUPO SAS, POR LO QUE LOS DEMANDANTES PRESENTARON RECLAMACIÓN ANTE ALLIANZ SEGUROS S.A. SOLICITANDO INDEMNIZACIÓN POR EL AMPARO DE HURTO, MISMA QUE FUE OBJETADA POR LA COMPAÑÍA EL 22 DE DICIEMBRE DE 2023, POSTERIORMENTE SE PRESENTÓ RECONSIDERACIÓN EL 23 DE ENERO DE 2024, MISMA QUE FUE RESPONDIDA EL 8 DE FEBRERO DE 2024 CONFIRMANDO COMUNICADO DEL 27 DICIEMBRE DE 2023.</t>
  </si>
  <si>
    <t>ASEGURADO</t>
  </si>
  <si>
    <t>NIT ASEGURADO</t>
  </si>
  <si>
    <t>PLACA VEHÍCULO ASEGURADO (SI APLICA)</t>
  </si>
  <si>
    <t>HVP-814</t>
  </si>
  <si>
    <t>NO. PÓLIZA VINCULADA</t>
  </si>
  <si>
    <t>022759242/ 3197</t>
  </si>
  <si>
    <t>FECHA DE ASIGNACIÓN</t>
  </si>
  <si>
    <t>FECHA DE NOTIFICACIÓN</t>
  </si>
  <si>
    <t>FECHA DE CONTESTACION 
*RECOMENDACIÓN: FECHA MÁXIMA PARA CONTESTAR LA DEMANDA ACORDE A LO ESTIÚLADO EN LA NORMA.</t>
  </si>
  <si>
    <t>REMISION DE ANTECEDENTES - ABOGADO INTERNO-</t>
  </si>
  <si>
    <t>SINIESTRO - APLICATIVO</t>
  </si>
  <si>
    <t>SINIESTRO   134158443 214786</t>
  </si>
  <si>
    <t>Radicado(23 digitos)</t>
  </si>
  <si>
    <t>Juzgado</t>
  </si>
  <si>
    <t>Demandado</t>
  </si>
  <si>
    <t xml:space="preserve">Demandante </t>
  </si>
  <si>
    <t>Tipo de vinculacion compañía</t>
  </si>
  <si>
    <t>INTERVINIENTE</t>
  </si>
  <si>
    <t>PÓLIZA</t>
  </si>
  <si>
    <t>022759242  / 3197</t>
  </si>
  <si>
    <t>AMPARO A AFECTAR</t>
  </si>
  <si>
    <t>VALOR ASEGURADO</t>
  </si>
  <si>
    <t>DEDUCIBLE</t>
  </si>
  <si>
    <t>MODALIDAD</t>
  </si>
  <si>
    <t>OCURRENCIA</t>
  </si>
  <si>
    <t xml:space="preserve">VIGENCIA </t>
  </si>
  <si>
    <t>Desde las 00:00 horas del 27/11/2023 hasta las 24:00 horas del26/11/2024.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</si>
  <si>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</si>
  <si>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</si>
  <si>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</si>
  <si>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</si>
  <si>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</si>
  <si>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</si>
  <si>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</si>
  <si>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</si>
  <si>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</si>
  <si>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</si>
  <si>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</si>
  <si>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</si>
  <si>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</si>
  <si>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</si>
  <si>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</si>
  <si>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</si>
  <si>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</si>
  <si>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</si>
  <si>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</si>
  <si>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</si>
  <si>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</si>
  <si>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</si>
  <si>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</si>
  <si>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</si>
  <si>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</si>
  <si>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</si>
  <si>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</si>
  <si>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</si>
  <si>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</si>
  <si>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</si>
  <si>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</si>
  <si>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</si>
  <si>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</si>
  <si>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</si>
  <si>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</si>
  <si>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</si>
  <si>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</si>
  <si>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</si>
  <si>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</si>
  <si>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Amparo Hurto de Mayor Cuantía</t>
  </si>
  <si>
    <t>Diferencia Saldo Insoluto Hurto</t>
  </si>
  <si>
    <t>Amparo Gastos Movilización</t>
  </si>
  <si>
    <t>Intereses moratorios</t>
  </si>
  <si>
    <t>No se liquidan en el escrito de la demanda</t>
  </si>
  <si>
    <t>PROBABLE</t>
  </si>
  <si>
    <t>DAÑOS MATERIALES</t>
  </si>
  <si>
    <t>EVENTUAL</t>
  </si>
  <si>
    <t>Clasificación Contingencia</t>
  </si>
  <si>
    <t>Concepto del Abogado sobre la Contingencia:(Se debe indicar las razones por las cuales se considera que el proceso es Eventual Remoto o Probable.)</t>
  </si>
  <si>
    <t xml:space="preserve">La contingencia se califica como PROBABLE, toda vez que está acreditado el siniestro de Hurto de vehículo asegurado y la póliza presta cobertura temporal y material. 
Lo primero que debe tomarse en consideración es que la póliza de seguro de automóviles individual livianos particulares no. 022759242 / 3197, cuyo asegurado es DORIS LORENA SANCHEZ GONZALEZ, para el vehículo de placas HVP-814, presta cobertura temporal y material de conformidad con los hechos y pretensiones de la demanda. Frente a la cobertura temporal, debe señalarse que la ocurrencia del hurto (10 de diciembre de 2023) se encuentra dentro de la delimitación temporal de la póliza, comprendida entre el 27 de noviembre de 2023 hasta el 26 de noviembre de 2024. Así mismo, presta cobertura material, en tanto ampara el Hurto de Mayor Cuantía para el vehículo de placas HVP-814.
Frente a la obligación de pago de la compañía, debe indicarse que, si bien la compañía objetó la reclamación bajo la consideración que no se encontraron demostradas las circunstancias de tiempo, modo y lugar en que sucedieron los hechos y como consecuencia no se cumplieron las cargas del artículo 1077 del C.Co y además, se indicó que el vehículo asegurado era utilizado para el transporte informal de pasajeros, incumpliendo lo dispuesto en el art. 1060 del C.Co. Lo cierto es que, esa objeción se fundó en el Informe Final de Investigación elaborado por el INSTITUTO NACIONAL DE INVESTIGACIÓN Y PREVENCIÓN DE FRAUDE (INIF), en el que se menciona que existen inconsistencias en las declaraciones del conductor autorizado CRISTIAN DAVID SANCHEZ GONZALEZ, único testigo del hurto, así como sospecha de uso del vehículo de placa HVP-814 para destinación del transporte de pasajeros. No obstante, debe advertirse que dicho informe de investigación, concluyó que posiblemente las circunstancias de tiempo, modo y lugar del hurto sí existieron, razón por la cual no fue aportado. En suma, no ofrece un verdadero insumo para acreditar la existencia de fraude o agravación del riesgo en los términos del artículo 1060 del C.Co, máxime, cuando no se constata en dicho informe que el conductor y/o el vehículo se encuentren registrados en plataformas de transporte y, porque las declaraciones que se tomaron en esa misma investigación confluyen al indicar que el vehículo era utilizado para el servicio personal del señor CRISTIAN DAVID SANCHEZ GONZALEZ y de la asegurada. Además, en el plenario existe soporte que acredita que ambos ostentan contratos laborales, lo que pudiera indicar no necesitarían hacer uso de la actividad del transporte ilegal de pasajeros. De manera que, a la fecha no existe en el plenario soporte alguno que pueda enervar la obligación de pago de la aseguradora, por lo que, la obligación indemnizatoria de la compañía se encuentra acreditada al existir sustracción del vehículo y denuncia instaurada, razón por la cual la contingencia se califica como probable.
Lo anterior, sin perjuicio del carácter contingente del proceso. </t>
  </si>
  <si>
    <t>Valor Contingencia: ( en pesos). Cuanto vale perder o negociar el caso por un valor que debe estar dentro del valor asegurado( con criterios jurisprudenciales)</t>
  </si>
  <si>
    <t>VALOR CONTINGENCIA</t>
  </si>
  <si>
    <t>Lucro Cesante</t>
  </si>
  <si>
    <t>Daño Emergente</t>
  </si>
  <si>
    <t>Extrapatrimoniales</t>
  </si>
  <si>
    <t>Daño moral</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</si>
  <si>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</si>
  <si>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</si>
  <si>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</si>
  <si>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</si>
  <si>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Gastos movilización</t>
  </si>
  <si>
    <t xml:space="preserve">Intereses mora </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</si>
  <si>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</si>
  <si>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</si>
  <si>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</si>
  <si>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</si>
  <si>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</si>
  <si>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</si>
  <si>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 acuerdo con los datos proporcionados se procede a realizar la liquidación objetivada de las pretensiones. Se tiene en cuenta el valor asegurado para el amparo de Hurto de Mayor cuantía y el amparo de gastos de movilización, más los intereses de mora causados desde el mes siguiente a la fecha de la reclamación. Para un total de $ 41.710.877, el cual se desglosa así:
1.Amparo Hurto de mayor cuantía- Póliza de Seguro Automóviles Individual Livianos Particulares No. 022759242 / 3197: se reconocerá la suma de $30.800.000 (valor asegurado en la cáratula de la póliza). Ello porque si bien el valor comercial del vehículo, de acuerdo con la guía de valores de Fasecolda al mes de diciembre de 2023 es de $3.600.000, menor al valor asegurado, tan solo trancurrieron 13 días entre la toma del seguro y el hurto, por lo que no se toma dicha suma como valor asegurado.
2. Amparo Gastos de movilización: se reconocerá la suma de $1.200.000. Esto en consideración a las condiciones generales de la póliza,se indica que el límite es de $40.000 diarios máximo por 30 días, tiempo límite que fue excedido para la consolidación del rubro.
3.Intereses de mora: Se reconocerá la suma de $ 9.710.877. Los intereses se liquidaron a partir del 11 de enero de 2024 (un mes después de la fecha de reclamación) y hasta la presentación de este informe
5.Esta póliza no contempla deducibles para esos amparos.</t>
  </si>
  <si>
    <t>Defensa de la Aseguradora: (Enumerar y enunciar las excepciones propuestas demanda y/o llamamiento )</t>
  </si>
  <si>
    <t>1.Inexistencia de la obligación indemnizatoria a cargo de la compañía por falta de acreditación de las cargas previstas en el artículo 1077 del código de comercio.
2.Falta de cobertura material al estar ante riesgo expresamente excluido: uso del vehículo distinto al asegurado.
3.Nulidad de aseguramientos como consecuencia de la reticencia de la asegurada – omisión de la destinación del vehículo de placas hvp-814.
4.Terminación automática del seguro por falta de notificación de la agravación del riesgo asegurado – aplicación del artículo 1060 del código de comercio.
5.Falta de cobertura material de la póliza, dado que la culpa grave representa un hecho no asegurable.
6.Inexistencia de obligación indemnizatoria por cuanto los actos potestativos son inasegurables
7.La mala fe de la asegurada – pérdida del derecho a la indemnización.
8.Falta de legitimación en la causa de la señora Doris Lorena Sanchez Gonzalez para solicitar el valor total de la suma asegurada.
9.Riesgos expresamente excluidos en la póliza de seguro de automóviles individual livianos particulares no. 022759242 / 3197.
10.Carácter meramente indemnizatorio que revisten los contratos de seguros.
11.En cualquier caso, de ninguna forma se podrá exceder el límite del valor asegurado.
12.Prescripción extintiva de la acción derivada del contrato de seguro.
13.Inexistencia de obligación indemnizatoria en cuanto al amparo gastos de movilización para mayor cuantía debido a la ausencia de reclamo o acercamiento por parte de la asegurada.
14.Improcedencia del cobro de intereses moratorios.
15.Disponibilidad del valor asegurado.
16.Sujeción a las condiciones particulares y generales de la póliza en lo relativo al amparo de hurto de mayor cuantía.
17.Genérica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</si>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</sst>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quot;$&quot;* #,##0_);_(&quot;$&quot;* \(#,##0\);_(&quot;$&quot;* &quot;-&quot;_);_(@_)"/>
    <numFmt numFmtId="166" formatCode="_(&quot;$&quot;* #,##0.00_);_(&quot;$&quot;* \(#,##0.00\);_(&quot;$&quot;*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wrapText="1"/>
    </xf>
    <xf numFmtId="164" fontId="6" fillId="0" borderId="1" xfId="1" applyNumberFormat="1" applyFont="1" applyBorder="1" applyAlignment="1">
      <alignment horizontal="justify" vertical="top" wrapText="1"/>
    </xf>
    <xf numFmtId="165"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zoomScale="85" zoomScaleNormal="85" workbookViewId="0">
      <selection activeCell="B11" sqref="B11:C11"/>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55" t="s">
        <v>0</v>
      </c>
      <c r="B1" s="55"/>
      <c r="C1" s="55"/>
    </row>
    <row r="2" spans="1:3">
      <c r="A2" s="5" t="s">
        <v>1</v>
      </c>
      <c r="B2" s="63" t="s">
        <v>2</v>
      </c>
      <c r="C2" s="64"/>
    </row>
    <row r="3" spans="1:3">
      <c r="A3" s="5" t="s">
        <v>3</v>
      </c>
      <c r="B3" s="58" t="s">
        <v>4</v>
      </c>
      <c r="C3" s="59"/>
    </row>
    <row r="4" spans="1:3">
      <c r="A4" s="5" t="s">
        <v>5</v>
      </c>
      <c r="B4" s="58" t="s">
        <v>6</v>
      </c>
      <c r="C4" s="59"/>
    </row>
    <row r="5" spans="1:3" ht="20.25" customHeight="1">
      <c r="A5" s="5" t="s">
        <v>7</v>
      </c>
      <c r="B5" s="65" t="s">
        <v>8</v>
      </c>
      <c r="C5" s="59"/>
    </row>
    <row r="6" spans="1:3">
      <c r="A6" s="5" t="s">
        <v>9</v>
      </c>
      <c r="B6" s="56" t="s">
        <v>10</v>
      </c>
      <c r="C6" s="56"/>
    </row>
    <row r="7" spans="1:3">
      <c r="A7" s="25" t="s">
        <v>11</v>
      </c>
      <c r="B7" s="58" t="s">
        <v>12</v>
      </c>
      <c r="C7" s="59"/>
    </row>
    <row r="8" spans="1:3" ht="23.1" customHeight="1">
      <c r="A8" s="26" t="s">
        <v>13</v>
      </c>
      <c r="B8" s="56" t="s">
        <v>14</v>
      </c>
      <c r="C8" s="56"/>
    </row>
    <row r="9" spans="1:3">
      <c r="A9" s="26" t="s">
        <v>15</v>
      </c>
      <c r="B9" s="54" t="s">
        <v>14</v>
      </c>
      <c r="C9" s="54"/>
    </row>
    <row r="10" spans="1:3">
      <c r="A10" s="26" t="s">
        <v>16</v>
      </c>
      <c r="B10" s="60" t="s">
        <v>14</v>
      </c>
      <c r="C10" s="60"/>
    </row>
    <row r="11" spans="1:3" ht="30" customHeight="1">
      <c r="A11" s="27" t="s">
        <v>17</v>
      </c>
      <c r="B11" s="60" t="s">
        <v>14</v>
      </c>
      <c r="C11" s="60"/>
    </row>
    <row r="12" spans="1:3" ht="30" customHeight="1">
      <c r="A12" s="5" t="s">
        <v>18</v>
      </c>
      <c r="B12" s="72" t="s">
        <v>14</v>
      </c>
      <c r="C12" s="60"/>
    </row>
    <row r="13" spans="1:3">
      <c r="A13" s="5" t="s">
        <v>19</v>
      </c>
      <c r="B13" s="56" t="s">
        <v>14</v>
      </c>
      <c r="C13" s="56"/>
    </row>
    <row r="14" spans="1:3">
      <c r="A14" s="5" t="s">
        <v>20</v>
      </c>
      <c r="B14" s="57" t="s">
        <v>14</v>
      </c>
      <c r="C14" s="56"/>
    </row>
    <row r="15" spans="1:3">
      <c r="A15" s="5" t="s">
        <v>21</v>
      </c>
      <c r="B15" s="56" t="s">
        <v>14</v>
      </c>
      <c r="C15" s="56"/>
    </row>
    <row r="16" spans="1:3">
      <c r="A16" s="5" t="s">
        <v>22</v>
      </c>
      <c r="B16" s="57" t="s">
        <v>14</v>
      </c>
      <c r="C16" s="56"/>
    </row>
    <row r="17" spans="1:3 16384:16384" ht="15" customHeight="1">
      <c r="A17" s="5" t="s">
        <v>23</v>
      </c>
      <c r="B17" s="57" t="s">
        <v>14</v>
      </c>
      <c r="C17" s="56"/>
    </row>
    <row r="18" spans="1:3 16384:16384">
      <c r="A18" s="5" t="s">
        <v>24</v>
      </c>
      <c r="B18" s="60" t="s">
        <v>14</v>
      </c>
      <c r="C18" s="60"/>
    </row>
    <row r="19" spans="1:3 16384:16384" ht="18.75" customHeight="1">
      <c r="A19" s="5" t="s">
        <v>25</v>
      </c>
      <c r="B19" s="61" t="s">
        <v>14</v>
      </c>
      <c r="C19" s="62"/>
    </row>
    <row r="20" spans="1:3 16384:16384">
      <c r="A20" s="5" t="s">
        <v>26</v>
      </c>
      <c r="B20" s="56" t="s">
        <v>14</v>
      </c>
      <c r="C20" s="56"/>
    </row>
    <row r="21" spans="1:3 16384:16384" ht="17.25" customHeight="1">
      <c r="A21" s="5" t="s">
        <v>27</v>
      </c>
      <c r="B21" s="56" t="s">
        <v>14</v>
      </c>
      <c r="C21" s="56"/>
    </row>
    <row r="22" spans="1:3 16384:16384">
      <c r="A22" s="26" t="s">
        <v>28</v>
      </c>
      <c r="B22" s="71">
        <v>45270</v>
      </c>
      <c r="C22" s="70"/>
    </row>
    <row r="23" spans="1:3 16384:16384">
      <c r="A23" s="26" t="s">
        <v>29</v>
      </c>
      <c r="B23" s="71" t="s">
        <v>30</v>
      </c>
      <c r="C23" s="71"/>
    </row>
    <row r="24" spans="1:3 16384:16384">
      <c r="A24" s="26" t="s">
        <v>31</v>
      </c>
      <c r="B24" s="71" t="s">
        <v>32</v>
      </c>
      <c r="C24" s="71"/>
    </row>
    <row r="25" spans="1:3 16384:16384">
      <c r="A25" s="66" t="s">
        <v>33</v>
      </c>
      <c r="B25" s="70" t="s">
        <v>34</v>
      </c>
      <c r="C25" s="54"/>
    </row>
    <row r="26" spans="1:3 16384:16384">
      <c r="A26" s="66"/>
      <c r="B26" s="54"/>
      <c r="C26" s="54"/>
    </row>
    <row r="27" spans="1:3 16384:16384" ht="100.5" customHeight="1">
      <c r="A27" s="66"/>
      <c r="B27" s="54"/>
      <c r="C27" s="54"/>
    </row>
    <row r="28" spans="1:3 16384:16384">
      <c r="A28" s="26" t="s">
        <v>35</v>
      </c>
      <c r="B28" s="54" t="s">
        <v>8</v>
      </c>
      <c r="C28" s="54"/>
      <c r="XFD28" s="53"/>
    </row>
    <row r="29" spans="1:3 16384:16384">
      <c r="A29" s="26" t="s">
        <v>36</v>
      </c>
      <c r="B29" s="54">
        <v>1101175731</v>
      </c>
      <c r="C29" s="54"/>
    </row>
    <row r="30" spans="1:3 16384:16384">
      <c r="A30" s="26" t="s">
        <v>37</v>
      </c>
      <c r="B30" s="54" t="s">
        <v>38</v>
      </c>
      <c r="C30" s="54"/>
    </row>
    <row r="31" spans="1:3 16384:16384">
      <c r="A31" s="26" t="s">
        <v>39</v>
      </c>
      <c r="B31" s="67" t="s">
        <v>40</v>
      </c>
      <c r="C31" s="67"/>
    </row>
    <row r="32" spans="1:3 16384:16384">
      <c r="A32" s="26" t="s">
        <v>41</v>
      </c>
      <c r="B32" s="68">
        <v>45734</v>
      </c>
      <c r="C32" s="69"/>
    </row>
    <row r="33" spans="1:3">
      <c r="A33" s="5" t="s">
        <v>42</v>
      </c>
      <c r="B33" s="57">
        <v>45730</v>
      </c>
      <c r="C33" s="57"/>
    </row>
    <row r="34" spans="1:3" ht="45">
      <c r="A34" s="5" t="s">
        <v>43</v>
      </c>
      <c r="B34" s="57">
        <v>45749</v>
      </c>
      <c r="C34" s="5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93" t="s">
        <v>44</v>
      </c>
      <c r="B1" s="93"/>
      <c r="C1" s="93"/>
    </row>
    <row r="2" spans="1:3" ht="15.75" customHeight="1">
      <c r="A2" s="20" t="s">
        <v>45</v>
      </c>
      <c r="B2" s="97" t="s">
        <v>46</v>
      </c>
      <c r="C2" s="98"/>
    </row>
    <row r="3" spans="1:3" s="2" customFormat="1">
      <c r="A3" s="5" t="s">
        <v>47</v>
      </c>
      <c r="B3" s="79" t="str">
        <f>'AUTOS  NOTA 322'!B2:C2</f>
        <v>110014189051-2024-00055-00</v>
      </c>
      <c r="C3" s="79"/>
    </row>
    <row r="4" spans="1:3" s="2" customFormat="1">
      <c r="A4" s="5" t="s">
        <v>48</v>
      </c>
      <c r="B4" s="79" t="str">
        <f>'AUTOS  NOTA 322'!B3:C3</f>
        <v>JUZGADO 51 DE PEQUEÑAS CAUSAS Y COMPETENCIA MÚLTIPLE DE BOGOTÁ D.C.</v>
      </c>
      <c r="C4" s="79"/>
    </row>
    <row r="5" spans="1:3" s="2" customFormat="1">
      <c r="A5" s="5" t="s">
        <v>49</v>
      </c>
      <c r="B5" s="79" t="str">
        <f>'AUTOS  NOTA 322'!B4:C4</f>
        <v>ALLIANZ SEGUROS S.A.</v>
      </c>
      <c r="C5" s="79"/>
    </row>
    <row r="6" spans="1:3" s="2" customFormat="1">
      <c r="A6" s="5" t="s">
        <v>50</v>
      </c>
      <c r="B6" s="79" t="str">
        <f>'AUTOS  NOTA 322'!B5:C5</f>
        <v>DORIS LORENA SANCHEZ GONZALEZ</v>
      </c>
      <c r="C6" s="79"/>
    </row>
    <row r="7" spans="1:3" s="2" customFormat="1">
      <c r="A7" s="5" t="s">
        <v>51</v>
      </c>
      <c r="B7" s="79" t="str">
        <f>'AUTOS  NOTA 322'!B6:C6</f>
        <v>DEMANDA DIRECTA</v>
      </c>
      <c r="C7" s="79"/>
    </row>
    <row r="8" spans="1:3" s="2" customFormat="1">
      <c r="A8" s="29" t="s">
        <v>52</v>
      </c>
      <c r="B8" s="79" t="str">
        <f>'AUTOS  NOTA 322'!B7:C8</f>
        <v>NO APLICA</v>
      </c>
      <c r="C8" s="79"/>
    </row>
    <row r="9" spans="1:3">
      <c r="A9" s="20" t="s">
        <v>53</v>
      </c>
      <c r="B9" s="79" t="s">
        <v>54</v>
      </c>
      <c r="C9" s="79"/>
    </row>
    <row r="10" spans="1:3">
      <c r="A10" s="20" t="s">
        <v>55</v>
      </c>
      <c r="B10" s="79" t="s">
        <v>12</v>
      </c>
      <c r="C10" s="79"/>
    </row>
    <row r="11" spans="1:3">
      <c r="A11" s="20" t="s">
        <v>56</v>
      </c>
      <c r="B11" s="75">
        <v>30800000</v>
      </c>
      <c r="C11" s="76"/>
    </row>
    <row r="12" spans="1:3">
      <c r="A12" s="20" t="s">
        <v>57</v>
      </c>
      <c r="B12" s="75">
        <v>0</v>
      </c>
      <c r="C12" s="76"/>
    </row>
    <row r="13" spans="1:3">
      <c r="A13" s="20" t="s">
        <v>58</v>
      </c>
      <c r="B13" s="94" t="s">
        <v>59</v>
      </c>
      <c r="C13" s="95"/>
    </row>
    <row r="14" spans="1:3">
      <c r="A14" s="20" t="s">
        <v>60</v>
      </c>
      <c r="B14" s="96" t="s">
        <v>61</v>
      </c>
      <c r="C14" s="79"/>
    </row>
    <row r="15" spans="1:3">
      <c r="A15" s="20" t="s">
        <v>62</v>
      </c>
      <c r="B15" s="79" t="s">
        <v>63</v>
      </c>
      <c r="C15" s="79"/>
    </row>
    <row r="16" spans="1:3">
      <c r="A16" s="20" t="s">
        <v>64</v>
      </c>
      <c r="B16" s="79" t="s">
        <v>63</v>
      </c>
      <c r="C16" s="79"/>
    </row>
    <row r="17" spans="1:3">
      <c r="A17" s="80" t="s">
        <v>65</v>
      </c>
      <c r="B17" s="79" t="s">
        <v>66</v>
      </c>
      <c r="C17" s="79"/>
    </row>
    <row r="18" spans="1:3">
      <c r="A18" s="81"/>
      <c r="B18" s="10" t="s">
        <v>67</v>
      </c>
      <c r="C18" s="10" t="s">
        <v>68</v>
      </c>
    </row>
    <row r="19" spans="1:3">
      <c r="A19" s="81"/>
      <c r="B19" s="6" t="s">
        <v>69</v>
      </c>
      <c r="C19" s="6"/>
    </row>
    <row r="20" spans="1:3">
      <c r="A20" s="81"/>
      <c r="B20" s="6"/>
      <c r="C20" s="6"/>
    </row>
    <row r="21" spans="1:3">
      <c r="A21" s="82"/>
      <c r="B21" s="6"/>
      <c r="C21" s="6"/>
    </row>
    <row r="22" spans="1:3">
      <c r="A22" s="20" t="s">
        <v>70</v>
      </c>
      <c r="B22" s="79"/>
      <c r="C22" s="79"/>
    </row>
    <row r="23" spans="1:3">
      <c r="A23" s="20" t="s">
        <v>71</v>
      </c>
      <c r="B23" s="83"/>
      <c r="C23" s="84"/>
    </row>
    <row r="24" spans="1:3">
      <c r="A24" s="20" t="s">
        <v>72</v>
      </c>
      <c r="B24" s="79" t="s">
        <v>73</v>
      </c>
      <c r="C24" s="79"/>
    </row>
    <row r="25" spans="1:3">
      <c r="A25" s="20" t="s">
        <v>74</v>
      </c>
      <c r="B25" s="79"/>
      <c r="C25" s="79"/>
    </row>
    <row r="26" spans="1:3">
      <c r="A26" s="20" t="s">
        <v>75</v>
      </c>
      <c r="B26" s="79"/>
      <c r="C26" s="79"/>
    </row>
    <row r="27" spans="1:3">
      <c r="A27" s="19" t="s">
        <v>76</v>
      </c>
      <c r="B27" s="79"/>
      <c r="C27" s="79"/>
    </row>
    <row r="28" spans="1:3">
      <c r="A28" s="85" t="s">
        <v>77</v>
      </c>
      <c r="B28" s="85"/>
      <c r="C28" s="85"/>
    </row>
    <row r="29" spans="1:3">
      <c r="A29" s="77" t="s">
        <v>78</v>
      </c>
      <c r="B29" s="78"/>
      <c r="C29" s="11"/>
    </row>
    <row r="30" spans="1:3">
      <c r="A30" s="77" t="s">
        <v>79</v>
      </c>
      <c r="B30" s="78"/>
      <c r="C30" s="11"/>
    </row>
    <row r="31" spans="1:3">
      <c r="A31" s="77" t="s">
        <v>80</v>
      </c>
      <c r="B31" s="78"/>
      <c r="C31" s="12"/>
    </row>
    <row r="32" spans="1:3">
      <c r="A32" s="77" t="s">
        <v>81</v>
      </c>
      <c r="B32" s="78"/>
      <c r="C32" s="11"/>
    </row>
    <row r="33" spans="1:3">
      <c r="A33" s="77" t="s">
        <v>82</v>
      </c>
      <c r="B33" s="78"/>
      <c r="C33" s="11"/>
    </row>
    <row r="34" spans="1:3">
      <c r="A34" s="77" t="s">
        <v>83</v>
      </c>
      <c r="B34" s="78"/>
      <c r="C34" s="13"/>
    </row>
    <row r="35" spans="1:3">
      <c r="A35" s="73" t="s">
        <v>84</v>
      </c>
      <c r="B35" s="74"/>
      <c r="C35" s="14"/>
    </row>
    <row r="36" spans="1:3">
      <c r="A36" s="73" t="s">
        <v>85</v>
      </c>
      <c r="B36" s="74"/>
      <c r="C36" s="15"/>
    </row>
    <row r="37" spans="1:3">
      <c r="A37" s="86" t="s">
        <v>86</v>
      </c>
      <c r="B37" s="87"/>
      <c r="C37" s="15"/>
    </row>
    <row r="38" spans="1:3">
      <c r="A38" s="88"/>
      <c r="B38" s="89"/>
      <c r="C38" s="15"/>
    </row>
    <row r="39" spans="1:3">
      <c r="A39" s="90"/>
      <c r="B39" s="91"/>
      <c r="C39" s="15"/>
    </row>
    <row r="40" spans="1:3">
      <c r="A40" s="92" t="s">
        <v>87</v>
      </c>
      <c r="B40" s="92"/>
      <c r="C40" s="92"/>
    </row>
    <row r="41" spans="1:3">
      <c r="A41" s="17" t="s">
        <v>88</v>
      </c>
      <c r="B41" s="18"/>
      <c r="C41" s="15"/>
    </row>
    <row r="42" spans="1:3">
      <c r="A42" s="73" t="s">
        <v>89</v>
      </c>
      <c r="B42" s="74"/>
      <c r="C42" s="15"/>
    </row>
    <row r="43" spans="1:3">
      <c r="A43" s="73" t="s">
        <v>90</v>
      </c>
      <c r="B43" s="74"/>
      <c r="C43" s="15"/>
    </row>
    <row r="44" spans="1:3">
      <c r="A44" s="17" t="s">
        <v>91</v>
      </c>
      <c r="B44" s="18"/>
      <c r="C44" s="15"/>
    </row>
    <row r="45" spans="1:3">
      <c r="A45" s="17" t="s">
        <v>92</v>
      </c>
      <c r="B45" s="18"/>
      <c r="C45" s="15"/>
    </row>
    <row r="46" spans="1:3">
      <c r="A46" s="73" t="s">
        <v>93</v>
      </c>
      <c r="B46" s="74"/>
      <c r="C46" s="15"/>
    </row>
    <row r="47" spans="1:3">
      <c r="A47" s="17" t="s">
        <v>94</v>
      </c>
      <c r="B47" s="16"/>
      <c r="C47" s="15"/>
    </row>
    <row r="48" spans="1:3">
      <c r="A48" s="73" t="s">
        <v>95</v>
      </c>
      <c r="B48" s="74"/>
      <c r="C48" s="15"/>
    </row>
    <row r="49" spans="1:3">
      <c r="A49" s="73" t="s">
        <v>96</v>
      </c>
      <c r="B49" s="74"/>
      <c r="C49" s="15"/>
    </row>
    <row r="50" spans="1:3">
      <c r="A50" s="73" t="s">
        <v>86</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Normal="100" workbookViewId="0">
      <selection activeCell="A42" sqref="A42"/>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116" t="s">
        <v>97</v>
      </c>
      <c r="B1" s="116"/>
      <c r="C1" s="116"/>
    </row>
    <row r="2" spans="1:9" ht="15" customHeight="1">
      <c r="A2" s="33" t="s">
        <v>45</v>
      </c>
      <c r="B2" s="101" t="str">
        <f>'AUTOS NOTA 321'!B2:C2</f>
        <v>SINIESTRO   134158443 214786</v>
      </c>
      <c r="C2" s="102"/>
    </row>
    <row r="3" spans="1:9">
      <c r="A3" s="34" t="s">
        <v>47</v>
      </c>
      <c r="B3" s="117" t="str">
        <f>'AUTOS  NOTA 322'!B2:C2</f>
        <v>110014189051-2024-00055-00</v>
      </c>
      <c r="C3" s="117"/>
    </row>
    <row r="4" spans="1:9">
      <c r="A4" s="34" t="s">
        <v>48</v>
      </c>
      <c r="B4" s="117" t="str">
        <f>'AUTOS  NOTA 322'!B3:C3</f>
        <v>JUZGADO 51 DE PEQUEÑAS CAUSAS Y COMPETENCIA MÚLTIPLE DE BOGOTÁ D.C.</v>
      </c>
      <c r="C4" s="117"/>
    </row>
    <row r="5" spans="1:9">
      <c r="A5" s="34" t="s">
        <v>49</v>
      </c>
      <c r="B5" s="117" t="str">
        <f>'AUTOS  NOTA 322'!B4:C4</f>
        <v>ALLIANZ SEGUROS S.A.</v>
      </c>
      <c r="C5" s="117"/>
    </row>
    <row r="6" spans="1:9" ht="15" customHeight="1">
      <c r="A6" s="34" t="s">
        <v>50</v>
      </c>
      <c r="B6" s="117" t="str">
        <f>'AUTOS  NOTA 322'!B5:C5</f>
        <v>DORIS LORENA SANCHEZ GONZALEZ</v>
      </c>
      <c r="C6" s="117"/>
    </row>
    <row r="7" spans="1:9">
      <c r="A7" s="34" t="s">
        <v>51</v>
      </c>
      <c r="B7" s="117" t="str">
        <f>'AUTOS  NOTA 322'!B6:C6</f>
        <v>DEMANDA DIRECTA</v>
      </c>
      <c r="C7" s="117"/>
    </row>
    <row r="8" spans="1:9">
      <c r="A8" s="36" t="s">
        <v>52</v>
      </c>
      <c r="B8" s="117" t="str">
        <f>'AUTOS  NOTA 322'!B7:C8</f>
        <v>NO APLICA</v>
      </c>
      <c r="C8" s="117"/>
    </row>
    <row r="9" spans="1:9">
      <c r="A9" s="34" t="s">
        <v>98</v>
      </c>
      <c r="B9" s="114">
        <f>SUM(C11,C12,C14,C15,C17)</f>
        <v>32000000</v>
      </c>
      <c r="C9" s="115"/>
    </row>
    <row r="10" spans="1:9">
      <c r="A10" s="118" t="s">
        <v>99</v>
      </c>
      <c r="B10" s="106" t="s">
        <v>100</v>
      </c>
      <c r="C10" s="107"/>
    </row>
    <row r="11" spans="1:9">
      <c r="A11" s="118"/>
      <c r="B11" s="35" t="s">
        <v>101</v>
      </c>
      <c r="C11" s="30">
        <v>20303413.23</v>
      </c>
    </row>
    <row r="12" spans="1:9">
      <c r="A12" s="118"/>
      <c r="B12" s="35" t="s">
        <v>102</v>
      </c>
      <c r="C12" s="30">
        <v>10496586.77</v>
      </c>
    </row>
    <row r="13" spans="1:9">
      <c r="A13" s="118"/>
      <c r="B13" s="106"/>
      <c r="C13" s="107"/>
    </row>
    <row r="14" spans="1:9">
      <c r="A14" s="118"/>
      <c r="B14" s="35" t="s">
        <v>103</v>
      </c>
      <c r="C14" s="38">
        <v>1200000</v>
      </c>
    </row>
    <row r="15" spans="1:9">
      <c r="A15" s="118"/>
      <c r="B15" s="35" t="s">
        <v>104</v>
      </c>
      <c r="C15" s="38" t="s">
        <v>105</v>
      </c>
      <c r="E15" s="41" t="s">
        <v>106</v>
      </c>
      <c r="F15" s="42">
        <v>0.7</v>
      </c>
    </row>
    <row r="16" spans="1:9">
      <c r="A16" s="118"/>
      <c r="B16" s="106" t="s">
        <v>107</v>
      </c>
      <c r="C16" s="107"/>
      <c r="E16" s="41" t="s">
        <v>108</v>
      </c>
      <c r="F16" s="43">
        <v>0.3</v>
      </c>
      <c r="I16" s="44"/>
    </row>
    <row r="17" spans="1:9">
      <c r="A17" s="118"/>
      <c r="B17" s="35"/>
      <c r="C17" s="39"/>
      <c r="F17" s="45"/>
      <c r="I17" s="44"/>
    </row>
    <row r="18" spans="1:9" ht="23.25" customHeight="1">
      <c r="A18" s="37" t="s">
        <v>109</v>
      </c>
      <c r="B18" s="101" t="s">
        <v>106</v>
      </c>
      <c r="C18" s="102"/>
    </row>
    <row r="19" spans="1:9" ht="30">
      <c r="A19" s="34" t="s">
        <v>110</v>
      </c>
      <c r="B19" s="108" t="s">
        <v>111</v>
      </c>
      <c r="C19" s="109"/>
    </row>
    <row r="20" spans="1:9" ht="15" customHeight="1">
      <c r="A20" s="46" t="s">
        <v>112</v>
      </c>
      <c r="B20" s="103">
        <f>((C22+C23+C25+C26+C30+C28+C32+C34+C29+C33)-C37-C38)*C36*C39</f>
        <v>41710877</v>
      </c>
      <c r="C20" s="103"/>
    </row>
    <row r="21" spans="1:9">
      <c r="A21" s="37" t="s">
        <v>113</v>
      </c>
      <c r="B21" s="110" t="s">
        <v>100</v>
      </c>
      <c r="C21" s="111"/>
    </row>
    <row r="22" spans="1:9">
      <c r="A22" s="99"/>
      <c r="B22" s="35" t="s">
        <v>114</v>
      </c>
      <c r="C22" s="30"/>
    </row>
    <row r="23" spans="1:9">
      <c r="A23" s="100"/>
      <c r="B23" s="35" t="s">
        <v>115</v>
      </c>
      <c r="C23" s="30">
        <v>0</v>
      </c>
    </row>
    <row r="24" spans="1:9">
      <c r="A24" s="100"/>
      <c r="B24" s="106" t="s">
        <v>116</v>
      </c>
      <c r="C24" s="107"/>
    </row>
    <row r="25" spans="1:9">
      <c r="A25" s="100"/>
      <c r="B25" s="35" t="s">
        <v>117</v>
      </c>
      <c r="C25" s="30">
        <v>0</v>
      </c>
    </row>
    <row r="26" spans="1:9" ht="29.1" customHeight="1">
      <c r="A26" s="100"/>
      <c r="B26" s="35" t="s">
        <v>118</v>
      </c>
      <c r="C26" s="30">
        <v>0</v>
      </c>
    </row>
    <row r="27" spans="1:9">
      <c r="A27" s="100"/>
      <c r="B27" s="106" t="s">
        <v>119</v>
      </c>
      <c r="C27" s="107"/>
    </row>
    <row r="28" spans="1:9">
      <c r="A28" s="100"/>
      <c r="B28" s="35" t="s">
        <v>120</v>
      </c>
      <c r="C28" s="30">
        <v>0</v>
      </c>
    </row>
    <row r="29" spans="1:9">
      <c r="A29" s="100"/>
      <c r="B29" s="35" t="s">
        <v>114</v>
      </c>
      <c r="C29" s="30"/>
    </row>
    <row r="30" spans="1:9">
      <c r="A30" s="100"/>
      <c r="B30" s="35" t="s">
        <v>115</v>
      </c>
      <c r="C30" s="30">
        <v>0</v>
      </c>
    </row>
    <row r="31" spans="1:9">
      <c r="A31" s="100"/>
      <c r="B31" s="106" t="s">
        <v>121</v>
      </c>
      <c r="C31" s="107"/>
    </row>
    <row r="32" spans="1:9">
      <c r="A32" s="100"/>
      <c r="B32" s="35" t="s">
        <v>12</v>
      </c>
      <c r="C32" s="30">
        <v>30800000</v>
      </c>
    </row>
    <row r="33" spans="1:3">
      <c r="A33" s="100"/>
      <c r="B33" s="35" t="s">
        <v>122</v>
      </c>
      <c r="C33" s="30">
        <v>1200000</v>
      </c>
    </row>
    <row r="34" spans="1:3">
      <c r="A34" s="100"/>
      <c r="B34" s="35" t="s">
        <v>123</v>
      </c>
      <c r="C34" s="30">
        <v>9710877</v>
      </c>
    </row>
    <row r="35" spans="1:3">
      <c r="A35" s="100"/>
      <c r="B35" s="106" t="s">
        <v>124</v>
      </c>
      <c r="C35" s="107"/>
    </row>
    <row r="36" spans="1:3">
      <c r="A36" s="100"/>
      <c r="B36" s="35" t="s">
        <v>125</v>
      </c>
      <c r="C36" s="31">
        <v>1</v>
      </c>
    </row>
    <row r="37" spans="1:3">
      <c r="A37" s="100"/>
      <c r="B37" s="35" t="s">
        <v>57</v>
      </c>
      <c r="C37" s="32">
        <v>0</v>
      </c>
    </row>
    <row r="38" spans="1:3">
      <c r="A38" s="100"/>
      <c r="B38" s="35" t="s">
        <v>126</v>
      </c>
      <c r="C38" s="32"/>
    </row>
    <row r="39" spans="1:3">
      <c r="A39" s="100"/>
      <c r="B39" s="35" t="s">
        <v>127</v>
      </c>
      <c r="C39" s="31">
        <v>1</v>
      </c>
    </row>
    <row r="40" spans="1:3">
      <c r="A40" s="47" t="s">
        <v>128</v>
      </c>
      <c r="B40" s="103">
        <f>IFERROR(B20*(VLOOKUP(B18,E15:F17,2,0)),16666)</f>
        <v>29197613.899999999</v>
      </c>
      <c r="C40" s="103"/>
    </row>
    <row r="41" spans="1:3" ht="93" customHeight="1">
      <c r="A41" s="34" t="s">
        <v>129</v>
      </c>
      <c r="B41" s="104" t="s">
        <v>130</v>
      </c>
      <c r="C41" s="105"/>
    </row>
    <row r="42" spans="1:3" ht="211.5" customHeight="1">
      <c r="A42" s="34" t="s">
        <v>131</v>
      </c>
      <c r="B42" s="119" t="s">
        <v>132</v>
      </c>
      <c r="C42" s="120"/>
    </row>
    <row r="45" spans="1:3" ht="26.25">
      <c r="A45" s="112" t="s">
        <v>133</v>
      </c>
      <c r="B45" s="112"/>
      <c r="C45" s="112"/>
    </row>
    <row r="46" spans="1:3">
      <c r="A46" s="113" t="s">
        <v>134</v>
      </c>
      <c r="B46" s="113"/>
      <c r="C46" s="113"/>
    </row>
    <row r="47" spans="1:3">
      <c r="A47" s="48" t="s">
        <v>135</v>
      </c>
      <c r="B47" s="48" t="s">
        <v>136</v>
      </c>
      <c r="C47" s="49" t="s">
        <v>137</v>
      </c>
    </row>
    <row r="48" spans="1:3" ht="27">
      <c r="A48" s="50" t="s">
        <v>138</v>
      </c>
      <c r="B48" s="51" t="s">
        <v>139</v>
      </c>
      <c r="C48" s="50" t="s">
        <v>140</v>
      </c>
    </row>
    <row r="49" spans="1:3" ht="40.5">
      <c r="A49" s="50" t="s">
        <v>141</v>
      </c>
      <c r="B49" s="51" t="s">
        <v>139</v>
      </c>
      <c r="C49" s="50" t="s">
        <v>142</v>
      </c>
    </row>
    <row r="50" spans="1:3" ht="27">
      <c r="A50" s="50" t="s">
        <v>143</v>
      </c>
      <c r="B50" s="51" t="s">
        <v>139</v>
      </c>
      <c r="C50" s="50" t="s">
        <v>144</v>
      </c>
    </row>
    <row r="51" spans="1:3">
      <c r="A51" s="50" t="s">
        <v>145</v>
      </c>
      <c r="B51" s="51" t="s">
        <v>139</v>
      </c>
      <c r="C51" s="50" t="s">
        <v>146</v>
      </c>
    </row>
    <row r="52" spans="1:3">
      <c r="A52" s="50" t="s">
        <v>147</v>
      </c>
      <c r="B52" s="51" t="s">
        <v>139</v>
      </c>
      <c r="C52" s="52"/>
    </row>
    <row r="53" spans="1:3">
      <c r="A53" s="50" t="s">
        <v>148</v>
      </c>
      <c r="B53" s="51"/>
      <c r="C53" s="50" t="s">
        <v>149</v>
      </c>
    </row>
    <row r="54" spans="1:3" ht="27">
      <c r="A54" s="50" t="s">
        <v>150</v>
      </c>
      <c r="B54" s="51" t="s">
        <v>139</v>
      </c>
      <c r="C54" s="50" t="s">
        <v>151</v>
      </c>
    </row>
    <row r="55" spans="1:3">
      <c r="A55" s="50" t="s">
        <v>152</v>
      </c>
      <c r="B55" s="51" t="s">
        <v>139</v>
      </c>
      <c r="C55" s="52" t="s">
        <v>153</v>
      </c>
    </row>
    <row r="56" spans="1:3" ht="27">
      <c r="A56" s="50" t="s">
        <v>154</v>
      </c>
      <c r="B56" s="51" t="s">
        <v>139</v>
      </c>
      <c r="C56" s="52" t="s">
        <v>155</v>
      </c>
    </row>
    <row r="57" spans="1:3" ht="27">
      <c r="A57" s="50" t="s">
        <v>156</v>
      </c>
      <c r="B57" s="51" t="s">
        <v>139</v>
      </c>
      <c r="C57" s="52" t="s">
        <v>157</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93" t="s">
        <v>158</v>
      </c>
      <c r="B1" s="93"/>
      <c r="C1" s="93"/>
    </row>
    <row r="2" spans="1:3">
      <c r="A2" s="20" t="s">
        <v>45</v>
      </c>
      <c r="B2" s="83" t="str">
        <f>'AUTOS NOTA 324-478'!B2:C2</f>
        <v>SINIESTRO   134158443 214786</v>
      </c>
      <c r="C2" s="84"/>
    </row>
    <row r="3" spans="1:3">
      <c r="A3" s="5" t="s">
        <v>47</v>
      </c>
      <c r="B3" s="79" t="str">
        <f>'AUTOS  NOTA 322'!B2:C2</f>
        <v>110014189051-2024-00055-00</v>
      </c>
      <c r="C3" s="79"/>
    </row>
    <row r="4" spans="1:3">
      <c r="A4" s="5" t="s">
        <v>48</v>
      </c>
      <c r="B4" s="79" t="str">
        <f>'AUTOS  NOTA 322'!B3:C3</f>
        <v>JUZGADO 51 DE PEQUEÑAS CAUSAS Y COMPETENCIA MÚLTIPLE DE BOGOTÁ D.C.</v>
      </c>
      <c r="C4" s="79"/>
    </row>
    <row r="5" spans="1:3">
      <c r="A5" s="5" t="s">
        <v>49</v>
      </c>
      <c r="B5" s="79" t="str">
        <f>'AUTOS  NOTA 322'!B4:C4</f>
        <v>ALLIANZ SEGUROS S.A.</v>
      </c>
      <c r="C5" s="79"/>
    </row>
    <row r="6" spans="1:3" ht="15" customHeight="1">
      <c r="A6" s="5" t="s">
        <v>50</v>
      </c>
      <c r="B6" s="79" t="str">
        <f>'AUTOS  NOTA 322'!B5:C5</f>
        <v>DORIS LORENA SANCHEZ GONZALEZ</v>
      </c>
      <c r="C6" s="79"/>
    </row>
    <row r="7" spans="1:3" ht="15" customHeight="1">
      <c r="A7" s="5" t="s">
        <v>51</v>
      </c>
      <c r="B7" s="79" t="str">
        <f>'AUTOS  NOTA 322'!B6:C6</f>
        <v>DEMANDA DIRECTA</v>
      </c>
      <c r="C7" s="79"/>
    </row>
    <row r="8" spans="1:3" ht="15" customHeight="1">
      <c r="A8" s="29" t="s">
        <v>52</v>
      </c>
      <c r="B8" s="79" t="str">
        <f>'AUTOS  NOTA 322'!B7:C8</f>
        <v>NO APLICA</v>
      </c>
      <c r="C8" s="79"/>
    </row>
    <row r="9" spans="1:3" ht="18.95" customHeight="1">
      <c r="A9" s="5" t="s">
        <v>159</v>
      </c>
      <c r="B9" s="79" t="s">
        <v>106</v>
      </c>
      <c r="C9" s="79"/>
    </row>
    <row r="10" spans="1:3">
      <c r="A10" s="7" t="s">
        <v>113</v>
      </c>
      <c r="B10" s="123">
        <f>'AUTOS NOTA 324-478'!B20:C20</f>
        <v>41710877</v>
      </c>
      <c r="C10" s="123"/>
    </row>
    <row r="11" spans="1:3">
      <c r="A11" s="7" t="s">
        <v>160</v>
      </c>
      <c r="B11" s="124">
        <f>'AUTOS NOTA 324-478'!B40:C40</f>
        <v>29197613.899999999</v>
      </c>
      <c r="C11" s="79"/>
    </row>
    <row r="12" spans="1:3" ht="30">
      <c r="A12" s="7" t="s">
        <v>161</v>
      </c>
      <c r="B12" s="121"/>
      <c r="C12" s="122"/>
    </row>
    <row r="13" spans="1:3" ht="45">
      <c r="A13" s="5" t="s">
        <v>162</v>
      </c>
      <c r="B13" s="79"/>
      <c r="C13" s="79"/>
    </row>
    <row r="14" spans="1:3" ht="45">
      <c r="A14" s="5" t="s">
        <v>163</v>
      </c>
      <c r="B14" s="79"/>
      <c r="C14" s="79"/>
    </row>
    <row r="15" spans="1:3">
      <c r="A15" s="5" t="s">
        <v>164</v>
      </c>
      <c r="B15" s="6"/>
      <c r="C15" s="6"/>
    </row>
    <row r="16" spans="1:3">
      <c r="A16" s="7" t="s">
        <v>165</v>
      </c>
      <c r="B16" s="79"/>
      <c r="C16" s="79"/>
    </row>
    <row r="17" spans="1:3">
      <c r="A17" s="6" t="s">
        <v>166</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93" t="s">
        <v>167</v>
      </c>
      <c r="B1" s="93"/>
      <c r="C1" s="93"/>
    </row>
    <row r="2" spans="1:3">
      <c r="A2" s="40" t="s">
        <v>45</v>
      </c>
      <c r="B2" s="83" t="str">
        <f>'AUTOS NOTA 321'!B2:C2</f>
        <v>SINIESTRO   134158443 214786</v>
      </c>
      <c r="C2" s="84"/>
    </row>
    <row r="3" spans="1:3">
      <c r="A3" s="5" t="s">
        <v>47</v>
      </c>
      <c r="B3" s="79" t="str">
        <f>'AUTOS  NOTA 322'!B2:C2</f>
        <v>110014189051-2024-00055-00</v>
      </c>
      <c r="C3" s="79"/>
    </row>
    <row r="4" spans="1:3">
      <c r="A4" s="5" t="s">
        <v>48</v>
      </c>
      <c r="B4" s="79" t="str">
        <f>'AUTOS  NOTA 322'!B3:C3</f>
        <v>JUZGADO 51 DE PEQUEÑAS CAUSAS Y COMPETENCIA MÚLTIPLE DE BOGOTÁ D.C.</v>
      </c>
      <c r="C4" s="79"/>
    </row>
    <row r="5" spans="1:3">
      <c r="A5" s="5" t="s">
        <v>49</v>
      </c>
      <c r="B5" s="79" t="str">
        <f>'AUTOS  NOTA 322'!B4:C4</f>
        <v>ALLIANZ SEGUROS S.A.</v>
      </c>
      <c r="C5" s="79"/>
    </row>
    <row r="6" spans="1:3">
      <c r="A6" s="5" t="s">
        <v>50</v>
      </c>
      <c r="B6" s="79" t="str">
        <f>'AUTOS  NOTA 322'!B5:C5</f>
        <v>DORIS LORENA SANCHEZ GONZALEZ</v>
      </c>
      <c r="C6" s="79"/>
    </row>
    <row r="7" spans="1:3">
      <c r="A7" s="5" t="s">
        <v>51</v>
      </c>
      <c r="B7" s="79" t="str">
        <f>'AUTOS  NOTA 322'!B6:C6</f>
        <v>DEMANDA DIRECTA</v>
      </c>
      <c r="C7" s="79"/>
    </row>
    <row r="8" spans="1:3">
      <c r="A8" s="5" t="s">
        <v>159</v>
      </c>
      <c r="B8" s="79" t="str">
        <f>'AUTOS NOTA 324-478'!B18:C18</f>
        <v>PROBABLE</v>
      </c>
      <c r="C8" s="79"/>
    </row>
    <row r="9" spans="1:3">
      <c r="A9" s="7" t="s">
        <v>113</v>
      </c>
      <c r="B9" s="123">
        <f>'AUTOS NOTA 324-478'!B20:C20</f>
        <v>41710877</v>
      </c>
      <c r="C9" s="123"/>
    </row>
    <row r="10" spans="1:3">
      <c r="A10" s="5" t="s">
        <v>168</v>
      </c>
      <c r="B10" s="126">
        <v>0</v>
      </c>
      <c r="C10" s="126"/>
    </row>
    <row r="11" spans="1:3" ht="30" customHeight="1">
      <c r="A11" s="5" t="s">
        <v>169</v>
      </c>
      <c r="B11" s="79"/>
      <c r="C11" s="79"/>
    </row>
    <row r="12" spans="1:3">
      <c r="A12" s="5" t="s">
        <v>170</v>
      </c>
      <c r="B12" s="125"/>
      <c r="C12" s="125"/>
    </row>
    <row r="13" spans="1:3">
      <c r="A13" s="5" t="s">
        <v>171</v>
      </c>
      <c r="B13" s="79"/>
      <c r="C13" s="79"/>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93" t="s">
        <v>172</v>
      </c>
      <c r="B1" s="93"/>
      <c r="C1" s="93"/>
    </row>
    <row r="2" spans="1:6">
      <c r="A2" s="20" t="s">
        <v>45</v>
      </c>
      <c r="B2" s="83" t="str">
        <f>'AUTOS NOTA 321'!B2:C2</f>
        <v>SINIESTRO   134158443 214786</v>
      </c>
      <c r="C2" s="84"/>
    </row>
    <row r="3" spans="1:6">
      <c r="A3" s="5" t="s">
        <v>47</v>
      </c>
      <c r="B3" s="79" t="str">
        <f>'AUTOS  NOTA 322'!B2:C2</f>
        <v>110014189051-2024-00055-00</v>
      </c>
      <c r="C3" s="79"/>
    </row>
    <row r="4" spans="1:6">
      <c r="A4" s="5" t="s">
        <v>48</v>
      </c>
      <c r="B4" s="79" t="str">
        <f>'AUTOS  NOTA 322'!B3:C3</f>
        <v>JUZGADO 51 DE PEQUEÑAS CAUSAS Y COMPETENCIA MÚLTIPLE DE BOGOTÁ D.C.</v>
      </c>
      <c r="C4" s="79"/>
    </row>
    <row r="5" spans="1:6" ht="15" customHeight="1">
      <c r="A5" s="5" t="s">
        <v>49</v>
      </c>
      <c r="B5" s="79" t="str">
        <f>'AUTOS  NOTA 322'!B4:C4</f>
        <v>ALLIANZ SEGUROS S.A.</v>
      </c>
      <c r="C5" s="79"/>
    </row>
    <row r="6" spans="1:6" ht="15" customHeight="1">
      <c r="A6" s="5" t="s">
        <v>50</v>
      </c>
      <c r="B6" s="79" t="str">
        <f>'AUTOS  NOTA 322'!B5:C5</f>
        <v>DORIS LORENA SANCHEZ GONZALEZ</v>
      </c>
      <c r="C6" s="79"/>
    </row>
    <row r="7" spans="1:6">
      <c r="A7" s="5" t="s">
        <v>51</v>
      </c>
      <c r="B7" s="79" t="str">
        <f>'AUTOS  NOTA 322'!B6:C6</f>
        <v>DEMANDA DIRECTA</v>
      </c>
      <c r="C7" s="79"/>
    </row>
    <row r="8" spans="1:6">
      <c r="A8" s="5" t="s">
        <v>173</v>
      </c>
      <c r="B8" s="127">
        <f>'AUTOS NOTA 324-478'!B20:C20</f>
        <v>41710877</v>
      </c>
      <c r="C8" s="127"/>
    </row>
    <row r="9" spans="1:6">
      <c r="A9" s="5" t="s">
        <v>174</v>
      </c>
      <c r="B9" s="79"/>
      <c r="C9" s="79"/>
    </row>
    <row r="10" spans="1:6" ht="111" customHeight="1">
      <c r="A10" s="5" t="s">
        <v>175</v>
      </c>
      <c r="B10" s="79"/>
      <c r="C10" s="79"/>
    </row>
    <row r="11" spans="1:6" ht="21" customHeight="1">
      <c r="A11" s="128"/>
      <c r="B11" s="128"/>
      <c r="C11" s="128"/>
      <c r="E11" t="s">
        <v>106</v>
      </c>
      <c r="F11" s="22">
        <v>0.7</v>
      </c>
    </row>
    <row r="12" spans="1:6" hidden="1">
      <c r="A12" s="129"/>
      <c r="B12" s="129"/>
      <c r="C12" s="129"/>
      <c r="E12" t="s">
        <v>108</v>
      </c>
      <c r="F12" s="23">
        <v>0.3</v>
      </c>
    </row>
    <row r="13" spans="1:6" ht="18.75">
      <c r="A13" s="130" t="s">
        <v>176</v>
      </c>
      <c r="B13" s="130"/>
      <c r="C13" s="130"/>
    </row>
    <row r="14" spans="1:6">
      <c r="A14" s="37" t="s">
        <v>109</v>
      </c>
      <c r="B14" s="101" t="s">
        <v>177</v>
      </c>
      <c r="C14" s="102"/>
    </row>
    <row r="15" spans="1:6" ht="45">
      <c r="A15" s="21" t="s">
        <v>112</v>
      </c>
      <c r="B15" s="131">
        <f>((C17+C18+C20+C21+C25+C23+C27+C29+C24+C28)-C32)*C31*C33</f>
        <v>1000000000</v>
      </c>
      <c r="C15" s="131"/>
    </row>
    <row r="16" spans="1:6">
      <c r="A16" s="7" t="s">
        <v>113</v>
      </c>
      <c r="B16" s="132" t="s">
        <v>100</v>
      </c>
      <c r="C16" s="133"/>
    </row>
    <row r="17" spans="1:3">
      <c r="A17" s="99"/>
      <c r="B17" s="35" t="s">
        <v>114</v>
      </c>
      <c r="C17" s="30">
        <v>1000000000</v>
      </c>
    </row>
    <row r="18" spans="1:3">
      <c r="A18" s="100"/>
      <c r="B18" s="35" t="s">
        <v>115</v>
      </c>
      <c r="C18" s="30">
        <v>0</v>
      </c>
    </row>
    <row r="19" spans="1:3">
      <c r="A19" s="100"/>
      <c r="B19" s="106" t="s">
        <v>116</v>
      </c>
      <c r="C19" s="107"/>
    </row>
    <row r="20" spans="1:3">
      <c r="A20" s="100"/>
      <c r="B20" s="35" t="s">
        <v>117</v>
      </c>
      <c r="C20" s="30">
        <v>0</v>
      </c>
    </row>
    <row r="21" spans="1:3" ht="30">
      <c r="A21" s="100"/>
      <c r="B21" s="35" t="s">
        <v>118</v>
      </c>
      <c r="C21" s="30">
        <v>0</v>
      </c>
    </row>
    <row r="22" spans="1:3">
      <c r="A22" s="100"/>
      <c r="B22" s="106" t="s">
        <v>119</v>
      </c>
      <c r="C22" s="107"/>
    </row>
    <row r="23" spans="1:3">
      <c r="A23" s="100"/>
      <c r="B23" s="35" t="s">
        <v>120</v>
      </c>
      <c r="C23" s="30">
        <v>0</v>
      </c>
    </row>
    <row r="24" spans="1:3">
      <c r="A24" s="100"/>
      <c r="B24" s="35" t="s">
        <v>114</v>
      </c>
      <c r="C24" s="30">
        <v>0</v>
      </c>
    </row>
    <row r="25" spans="1:3">
      <c r="A25" s="100"/>
      <c r="B25" s="35" t="s">
        <v>115</v>
      </c>
      <c r="C25" s="30">
        <v>0</v>
      </c>
    </row>
    <row r="26" spans="1:3">
      <c r="A26" s="100"/>
      <c r="B26" s="106" t="s">
        <v>121</v>
      </c>
      <c r="C26" s="107"/>
    </row>
    <row r="27" spans="1:3">
      <c r="A27" s="100"/>
      <c r="B27" s="35"/>
      <c r="C27" s="30"/>
    </row>
    <row r="28" spans="1:3">
      <c r="A28" s="100"/>
      <c r="B28" s="35" t="s">
        <v>114</v>
      </c>
      <c r="C28" s="30">
        <v>0</v>
      </c>
    </row>
    <row r="29" spans="1:3">
      <c r="A29" s="100"/>
      <c r="B29" s="35" t="s">
        <v>115</v>
      </c>
      <c r="C29" s="30">
        <v>0</v>
      </c>
    </row>
    <row r="30" spans="1:3">
      <c r="A30" s="100"/>
      <c r="B30" s="106" t="s">
        <v>124</v>
      </c>
      <c r="C30" s="107"/>
    </row>
    <row r="31" spans="1:3">
      <c r="A31" s="100"/>
      <c r="B31" s="35" t="s">
        <v>125</v>
      </c>
      <c r="C31" s="31">
        <v>1</v>
      </c>
    </row>
    <row r="32" spans="1:3">
      <c r="A32" s="100"/>
      <c r="B32" s="35" t="s">
        <v>57</v>
      </c>
      <c r="C32" s="32">
        <v>0</v>
      </c>
    </row>
    <row r="33" spans="1:3">
      <c r="A33" s="100"/>
      <c r="B33" s="35" t="s">
        <v>127</v>
      </c>
      <c r="C33" s="31">
        <v>1</v>
      </c>
    </row>
    <row r="34" spans="1:3">
      <c r="A34" s="24" t="s">
        <v>128</v>
      </c>
      <c r="B34" s="103">
        <f>IFERROR(B15*(VLOOKUP(B14,E11:F13,2,0)),16666)</f>
        <v>16666</v>
      </c>
      <c r="C34" s="10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58</v>
      </c>
      <c r="B1" t="s">
        <v>63</v>
      </c>
      <c r="C1" s="9" t="s">
        <v>65</v>
      </c>
      <c r="D1" s="9" t="s">
        <v>178</v>
      </c>
      <c r="E1" s="3" t="s">
        <v>72</v>
      </c>
      <c r="F1" s="2" t="s">
        <v>106</v>
      </c>
      <c r="G1" s="4">
        <v>0</v>
      </c>
      <c r="H1" t="s">
        <v>179</v>
      </c>
      <c r="I1" t="s">
        <v>180</v>
      </c>
      <c r="K1" t="s">
        <v>181</v>
      </c>
      <c r="L1" s="28" t="s">
        <v>182</v>
      </c>
      <c r="M1" t="s">
        <v>59</v>
      </c>
      <c r="N1" t="s">
        <v>106</v>
      </c>
      <c r="O1" t="s">
        <v>183</v>
      </c>
    </row>
    <row r="2" spans="1:15">
      <c r="A2" t="s">
        <v>59</v>
      </c>
      <c r="B2" t="s">
        <v>139</v>
      </c>
      <c r="C2" t="s">
        <v>184</v>
      </c>
      <c r="D2" s="2" t="s">
        <v>185</v>
      </c>
      <c r="E2" s="1" t="s">
        <v>73</v>
      </c>
      <c r="F2" s="2" t="s">
        <v>177</v>
      </c>
      <c r="G2" s="4">
        <v>0.7</v>
      </c>
      <c r="H2" t="s">
        <v>186</v>
      </c>
      <c r="I2" t="s">
        <v>187</v>
      </c>
      <c r="K2" t="s">
        <v>10</v>
      </c>
      <c r="L2" s="28" t="s">
        <v>188</v>
      </c>
      <c r="M2" t="s">
        <v>189</v>
      </c>
      <c r="N2" t="s">
        <v>108</v>
      </c>
      <c r="O2" t="s">
        <v>139</v>
      </c>
    </row>
    <row r="3" spans="1:15">
      <c r="A3" t="s">
        <v>189</v>
      </c>
      <c r="C3" t="s">
        <v>190</v>
      </c>
      <c r="D3" s="2" t="s">
        <v>191</v>
      </c>
      <c r="E3" s="1" t="s">
        <v>192</v>
      </c>
      <c r="F3" s="2" t="s">
        <v>108</v>
      </c>
      <c r="G3" s="4">
        <v>0.3</v>
      </c>
      <c r="H3" t="s">
        <v>193</v>
      </c>
      <c r="I3" t="s">
        <v>194</v>
      </c>
      <c r="L3" s="28" t="s">
        <v>195</v>
      </c>
      <c r="M3" t="s">
        <v>196</v>
      </c>
      <c r="N3" t="s">
        <v>177</v>
      </c>
    </row>
    <row r="4" spans="1:15">
      <c r="A4" t="s">
        <v>196</v>
      </c>
      <c r="C4" t="s">
        <v>66</v>
      </c>
      <c r="E4" s="1" t="s">
        <v>197</v>
      </c>
      <c r="H4" t="s">
        <v>198</v>
      </c>
      <c r="I4" t="s">
        <v>199</v>
      </c>
      <c r="L4" t="s">
        <v>200</v>
      </c>
    </row>
    <row r="5" spans="1:15">
      <c r="A5" t="s">
        <v>201</v>
      </c>
      <c r="E5" s="1" t="s">
        <v>202</v>
      </c>
      <c r="H5" t="s">
        <v>203</v>
      </c>
      <c r="I5" t="s">
        <v>204</v>
      </c>
      <c r="L5" s="28" t="s">
        <v>205</v>
      </c>
    </row>
    <row r="6" spans="1:15">
      <c r="E6" s="1" t="s">
        <v>206</v>
      </c>
      <c r="I6" t="s">
        <v>207</v>
      </c>
      <c r="L6" s="28" t="s">
        <v>208</v>
      </c>
    </row>
    <row r="7" spans="1:15">
      <c r="E7" s="1" t="s">
        <v>209</v>
      </c>
      <c r="I7" t="s">
        <v>210</v>
      </c>
      <c r="L7" s="28" t="s">
        <v>211</v>
      </c>
    </row>
    <row r="8" spans="1:15">
      <c r="E8" s="1" t="s">
        <v>212</v>
      </c>
      <c r="L8" s="28" t="s">
        <v>119</v>
      </c>
    </row>
    <row r="9" spans="1:15">
      <c r="L9" s="28" t="s">
        <v>213</v>
      </c>
    </row>
    <row r="10" spans="1:15">
      <c r="L10" s="28" t="s">
        <v>214</v>
      </c>
    </row>
    <row r="11" spans="1:15">
      <c r="L11" s="28" t="s">
        <v>215</v>
      </c>
    </row>
    <row r="12" spans="1:15">
      <c r="L12" s="28" t="s">
        <v>12</v>
      </c>
    </row>
    <row r="13" spans="1:15">
      <c r="L13" s="28" t="s">
        <v>14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file>

<file path=customXml/itemProps2.xml><?xml version="1.0" encoding="utf-8"?>
<ds:datastoreItem xmlns:ds="http://schemas.openxmlformats.org/officeDocument/2006/customXml" ds:itemID="{9FF3A022-14CF-46D5-8131-E943E7D1100E}"/>
</file>

<file path=customXml/itemProps3.xml><?xml version="1.0" encoding="utf-8"?>
<ds:datastoreItem xmlns:ds="http://schemas.openxmlformats.org/officeDocument/2006/customXml" ds:itemID="{40A28064-E7EB-471E-8ADB-894660FBB5BB}"/>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2025-04-05T11:51:35Z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