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3"/>
  <workbookPr codeName="ThisWorkbook"/>
  <mc:AlternateContent xmlns:mc="http://schemas.openxmlformats.org/markup-compatibility/2006">
    <mc:Choice Requires="x15">
      <x15ac:absPath xmlns:x15ac="http://schemas.microsoft.com/office/spreadsheetml/2010/11/ac" url="C:\Users\santi\Downloads\"/>
    </mc:Choice>
  </mc:AlternateContent>
  <xr:revisionPtr revIDLastSave="0" documentId="8_{E471E7AB-12F9-4038-9158-28A85339EC87}" xr6:coauthVersionLast="47" xr6:coauthVersionMax="47" xr10:uidLastSave="{00000000-0000-0000-0000-000000000000}"/>
  <bookViews>
    <workbookView xWindow="-108" yWindow="-108" windowWidth="23256" windowHeight="12456" firstSheet="2"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definedNames>
    <definedName name="Posición">#REF!</definedName>
    <definedName name="Probabilidad">#REF!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8" l="1"/>
  <c r="B4" i="8"/>
  <c r="B20" i="8"/>
  <c r="B40" i="8"/>
  <c r="B34" i="12"/>
  <c r="B15" i="12"/>
  <c r="H23" i="11"/>
  <c r="H25" i="11"/>
  <c r="F22" i="11"/>
  <c r="F24" i="11"/>
  <c r="E22" i="11"/>
  <c r="E24" i="11"/>
  <c r="H21" i="11"/>
  <c r="G21" i="11"/>
  <c r="G23" i="11"/>
  <c r="G25" i="11"/>
  <c r="F21" i="11"/>
  <c r="F23" i="11"/>
  <c r="F25" i="11"/>
  <c r="E21" i="11"/>
  <c r="E23" i="11"/>
  <c r="E25" i="11"/>
  <c r="D21" i="11"/>
  <c r="D23" i="11"/>
  <c r="D25" i="11"/>
  <c r="H20" i="11"/>
  <c r="H22" i="11"/>
  <c r="H24" i="11"/>
  <c r="G20" i="11"/>
  <c r="G22" i="11"/>
  <c r="G24" i="11"/>
  <c r="F20" i="11"/>
  <c r="E20" i="11"/>
  <c r="D20" i="11"/>
  <c r="D22" i="11"/>
  <c r="D24" i="11"/>
  <c r="B10" i="9"/>
  <c r="B2" i="8"/>
  <c r="B2" i="9"/>
  <c r="B8" i="9"/>
  <c r="B7" i="9"/>
  <c r="B6" i="9"/>
  <c r="B5" i="9"/>
  <c r="B4" i="9"/>
  <c r="B3" i="9"/>
  <c r="B8" i="8"/>
  <c r="B7" i="8"/>
  <c r="B6" i="8"/>
  <c r="B5" i="8"/>
  <c r="B8" i="7"/>
  <c r="B4" i="7"/>
  <c r="B5" i="7"/>
  <c r="B6" i="7"/>
  <c r="B7" i="7"/>
  <c r="B3" i="7"/>
  <c r="B9" i="8"/>
  <c r="B11" i="9"/>
</calcChain>
</file>

<file path=xl/sharedStrings.xml><?xml version="1.0" encoding="utf-8"?>
<sst xmlns="http://schemas.openxmlformats.org/spreadsheetml/2006/main" count="343" uniqueCount="230">
  <si>
    <t>SOLICITUD DE ANTECEDENTES -ABOGADO EXTERNO-</t>
  </si>
  <si>
    <t>RADICADO(23 DIGITOS)</t>
  </si>
  <si>
    <t>25095408900120240006300</t>
  </si>
  <si>
    <t>JUZGADO</t>
  </si>
  <si>
    <t>JUZGADO 001 PROMISCUO MUNICIPAL DE BITUIMA, CUNDINAMARCA</t>
  </si>
  <si>
    <t>DEMANDADO</t>
  </si>
  <si>
    <t>HEREDEROS INDETERMINADOS DE ALEJANDRO RODRIGUEZ BETANCURT, TRANSPORTES LA ESPERANZA S.A. ABSORBIDA POR FLOTA AGUILA S.A, ALLIANZ SEGUROS S.A</t>
  </si>
  <si>
    <t xml:space="preserve">DEMANDANTE </t>
  </si>
  <si>
    <t>CLEMENCIA VIVAS BEJARANO (COMPAÑERA PERMANENTE) (23/12/1969)
KAREN JULIED ZEA VIVAS (HIJA) (11/06/2000)
DANIELA ALEJANDRA ZEA VIVAS (HIJA) (08/06/1996)
JULIAN ANDRES ZEA VIVAS (HIJO) (30/06/1994)</t>
  </si>
  <si>
    <t>TIPO DE VINCULACION COMPAÑÍA</t>
  </si>
  <si>
    <t>LLAMADA EN GARANTIA</t>
  </si>
  <si>
    <t xml:space="preserve">TIPO DE PERJUCIO </t>
  </si>
  <si>
    <t xml:space="preserve">RCE LESIONES </t>
  </si>
  <si>
    <t>INTERVINIENTE -NOMBRE DE LESIONADO O MUERTO (S) DEL PROCESO</t>
  </si>
  <si>
    <t>NORMAN ORLANDO ZEA</t>
  </si>
  <si>
    <t xml:space="preserve">NUMERO DE IDENTIFICACION </t>
  </si>
  <si>
    <t xml:space="preserve">DOMICILIO </t>
  </si>
  <si>
    <t>CLEMEMENCIA VIVAS BEJARRANO: Calle 8ª # 1-20 Sur Barrio el Edén, Facatativá Cundinamarca.</t>
  </si>
  <si>
    <t xml:space="preserve">TELEFONO </t>
  </si>
  <si>
    <t>CLEMENCIA VIVAS BEJARANO: 3124754793</t>
  </si>
  <si>
    <t>CORREO ELECTRONICO</t>
  </si>
  <si>
    <t xml:space="preserve"> CLEMENCIA VIVAS BEJARANO:  Claudia.vivas69@gmail.com</t>
  </si>
  <si>
    <t xml:space="preserve">ESTADO CIVIL </t>
  </si>
  <si>
    <t>UNION MARITAL DE HECHO</t>
  </si>
  <si>
    <t xml:space="preserve">FECHA DE NACIMIENTO </t>
  </si>
  <si>
    <t xml:space="preserve">EDAD AL MOMENTO DEL SINIESTRO </t>
  </si>
  <si>
    <t xml:space="preserve">61 AÑOS </t>
  </si>
  <si>
    <t xml:space="preserve">FECHA DE DEFUNCION </t>
  </si>
  <si>
    <t xml:space="preserve">SITUCION LABORAL </t>
  </si>
  <si>
    <t>Ocupado - Autonomo</t>
  </si>
  <si>
    <t xml:space="preserve">PROFESION </t>
  </si>
  <si>
    <t>SE DESCONOCE</t>
  </si>
  <si>
    <t xml:space="preserve">INGRESOS NETOS </t>
  </si>
  <si>
    <t>NUMERO DE LESIONADOS Y/O FALLECIDOS  SEGÚN IPAT</t>
  </si>
  <si>
    <t xml:space="preserve">43 PERSONAS ENTRE LESIONADAS Y FALLECIDAS </t>
  </si>
  <si>
    <t xml:space="preserve">CONDICION </t>
  </si>
  <si>
    <t>Pasajero servicio publico</t>
  </si>
  <si>
    <t>FECHA DE LOS HECHOS</t>
  </si>
  <si>
    <t>09 DE ABRIL DE 2023</t>
  </si>
  <si>
    <t>FECHA DE SOLICITUD AUDIENCIA PREJUDICIAL</t>
  </si>
  <si>
    <t>NO SE AGOTÓ- SOLICITUD DE MEDIDA CAUTELAR INSCRIPCIÓN DE DEMANDA ALLIANZ, FLOTA AGUILA Y VEHÍCULO ASEGURADO</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</si>
  <si>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</si>
  <si>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</si>
  <si>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1. El accidente ocurrió el 9 de abril de 2023. Norman Orlando Zea abordó un bus de servicio público de placas VAK-012, afiliado a Transportes La Esperanza S.A., con destino a Bogotá D.C.
El conductor del bus era Alejandro Rodríguez Betancurt. en el km 25+650 de la vía nacional, en la vereda El Cambio.
2. El exceso de velocidad hizo que el conductor perdiera el control en una curva, impactando contra una cuneta y cayendo a un abismo de más de 10 metros.
3. Norman Orlando Zea sufrió fracturas en columna vertebral (C6, C7 y T4), también sufrió trauma craneoencefálico, fue diagnosticado con cuadriplejia y choque medular, su estado de salud representaba un riesgo de muerte.
4. Fue ingresado en el Hospital San Rafael de Facatativá en la Unidad de Cuidados Intermedios, donde fue sometido a cirugía de fijación cervical y dorsolumbar.
5. Fue dado de alta, pero tuvo complicaciones médicas.
6. Falleció el 23 de diciembre de 2023, tras 8 meses de lucha por su salud.
7. La autoridad de tránsito encargada de la investigación fue Carlos Alberto Vera Mesa. Se determinó la responsabilidad del conductor por conducción imprudente, la empresa transportadora responsable es Transportes La Esperanza S.A., absorbida por Flota Águila S.A.
8. El vehículo estaba asegurado con Allianz Seguros S.A. (póliza 023090430000199).
9. La familia de la víctima presentó una reclamación el 4 de noviembre de 2023 ante Allianz Seguros S.A.
10. La muerte de Norman Orlando Zea causó profundo dolor y sufrimiento a su esposa Clemencia Vivas Bejarano y a sus hijos Karen Julied, Daniela Alejandra y Julián Andrés Zea Vivas. Se busca la reparación de los perjuicios por parte de la empresa transportadora y la aseguradora.</t>
  </si>
  <si>
    <t>ASEGURADO</t>
  </si>
  <si>
    <t>FLOTA AGUILA S.A</t>
  </si>
  <si>
    <t>NIT ASEGURADO</t>
  </si>
  <si>
    <t>860.004.763-1</t>
  </si>
  <si>
    <t>PLACA VEHÍCULO ASEGURADO (SI APLICA)</t>
  </si>
  <si>
    <t>VAK-012</t>
  </si>
  <si>
    <t>NO. PÓLIZA VINCULADA</t>
  </si>
  <si>
    <t>Poliza Motor Group RC Contra 23090430000199</t>
  </si>
  <si>
    <t>FECHA DE ASIGNACIÓN</t>
  </si>
  <si>
    <t>18 de marzo de 2025</t>
  </si>
  <si>
    <t>FECHA DE NOTIFICACIÓN</t>
  </si>
  <si>
    <t>30 de mayo de 2025</t>
  </si>
  <si>
    <t>FECHA DE CONTESTACION 
*RECOMENDACIÓN: FECHA MÁXIMA PARA CONTESTAR LA DEMANDA ACORDE A LO ESTIÚLADO EN LA NORMA.</t>
  </si>
  <si>
    <t>02 de julio de 2025</t>
  </si>
  <si>
    <t>REMISION DE ANTECEDENTES - ABOGADO INTERNO-</t>
  </si>
  <si>
    <t>SINIESTRO - APLICATIVO</t>
  </si>
  <si>
    <t>125615651-214783</t>
  </si>
  <si>
    <t>Radicado(23 digitos)</t>
  </si>
  <si>
    <t>Juzgado</t>
  </si>
  <si>
    <t>Demandado</t>
  </si>
  <si>
    <t xml:space="preserve">Demandante </t>
  </si>
  <si>
    <t>Tipo de vinculacion compañía</t>
  </si>
  <si>
    <t>INTERVINIENTE</t>
  </si>
  <si>
    <t>PÓLIZA</t>
  </si>
  <si>
    <t>23090430/199</t>
  </si>
  <si>
    <t>AMPARO A AFECTAR</t>
  </si>
  <si>
    <t>RCE HOMICIDIO</t>
  </si>
  <si>
    <t>VALOR ASEGURADO</t>
  </si>
  <si>
    <t>DEDUCIBLE</t>
  </si>
  <si>
    <t>MODALIDAD</t>
  </si>
  <si>
    <t>OCURRENCIA</t>
  </si>
  <si>
    <t xml:space="preserve">VIGENCIA </t>
  </si>
  <si>
    <t>08/05/2022 hasta las 24:00 horas del
07/05/2023.</t>
  </si>
  <si>
    <t xml:space="preserve">SINIESTRO DENTRO DE LA VIGENCIA? </t>
  </si>
  <si>
    <t>SI</t>
  </si>
  <si>
    <t>CARTERA A DÍA</t>
  </si>
  <si>
    <t>COASEGURO</t>
  </si>
  <si>
    <t>PROPIO</t>
  </si>
  <si>
    <t xml:space="preserve">ASEGURADORAS  </t>
  </si>
  <si>
    <t xml:space="preserve">% DE PARTICIPACION </t>
  </si>
  <si>
    <t>ALLIANZ</t>
  </si>
  <si>
    <t>REASEGURO- SUPERA LOS $500M-</t>
  </si>
  <si>
    <t>LARGE GLOSSES</t>
  </si>
  <si>
    <t>MOTIVO DE LA DEMANDA</t>
  </si>
  <si>
    <t xml:space="preserve">Sin reclamación previa </t>
  </si>
  <si>
    <t xml:space="preserve">OFRECIENTO AUTOS </t>
  </si>
  <si>
    <t>NO</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</si>
  <si>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</si>
  <si>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</si>
  <si>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</si>
  <si>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</si>
  <si>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</si>
  <si>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</si>
  <si>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</si>
  <si>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</si>
  <si>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</si>
  <si>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</si>
  <si>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</si>
  <si>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</si>
  <si>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</si>
  <si>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</si>
  <si>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</si>
  <si>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</si>
  <si>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</si>
  <si>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</si>
  <si>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</si>
  <si>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</si>
  <si>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</si>
  <si>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</si>
  <si>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</si>
  <si>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</si>
  <si>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</si>
  <si>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</si>
  <si>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</si>
  <si>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</si>
  <si>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</si>
  <si>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</si>
  <si>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vida en relación</t>
  </si>
  <si>
    <t>PROBABLE</t>
  </si>
  <si>
    <t>DAÑOS MATERIALES</t>
  </si>
  <si>
    <t>EVENTUAL</t>
  </si>
  <si>
    <t>Clasificación Contingencia</t>
  </si>
  <si>
    <t>REMOTO</t>
  </si>
  <si>
    <t>Concepto del Abogado sobre la Contingencia:(Se debe indicar las razones por las cuales se considera que el proceso es Eventual Remoto o Probable.)</t>
  </si>
  <si>
    <t>La contingencia se califica como REMOTA, toda vez que la Póliza Motor Group RC Contra No. 023090430 / 199 no presta cobertura material, ya que no ampara los daños extrapatrimoniales, únicos perjuicios reclamados por la parte accionante.
Lo primero que debe tomarse en consideración, es que la Póliza Motor Group RC Contra No. 023090430 / 199, cuyo asegurado es Transportes la Esperanza S.A, presta cobertura temporal y no material, de conformidad con los hechos y pretensiones expuestas en el líbelo de la demanda. Frente a la cobertura temporal, debe señalarse que el accidente de tránsito ocurrió el 09 de abril de 2023, es decir, dentro del periodo de vigencia de la póliza, comprendida entre el 08 de mayo de 2022 y el 07 de mayo de 2023. Ahora bien, frente a la cobertura material, debe indicarse que la póliza solo ampara los perjuicios patrimoniales, pues el texto literal del amparo indica "La Compañía dará cobertura a la Responsabilidad Civil Contractual que se le impute al asegurado o conductor autorizado por los perjuicios patrimoniales causados por cualquiera de estos a los pasajeros por la muerte accidental, incapacidad total y permanente, incapacidad temporal o gastos médicos, farmacéuticos, quirúrgicos y hospitalarios, provenientes de un accidente de tránsito ocasionado por el vehículo descrito en esta póliza"; sin embargo, los accionantes solo pretenden el pago de perjuicios extrapatrimoniales, como lo son el daño moral y daño a la vida en relación, perjuicios a los que no se extiende la cobertura de la póliza. 
Por otra parte, frente a la responsabilidad del asegurado, es preciso señalar que, si bien no obran en el expediente elementos probatorios que sustenten las condiciones en las que se presentó el accidente de tránsito el 09 de abril de 2023, toda vez que, el Informe Policial de Accidente de Tránsito (IPAT) no establece la causa probable del accidente, al indicar que, está pendiente por determinar a través de programa metodológico de investigación ordenado por la Fiscalía General de la Nación. Lo cierto es que los daños sufridos por el señor Norman Orlando Zea, que aparentemente ocasionaron su muerte 8 meses después, ocurrieron durante la ejecución del contrato de transporte celebrado entre las partes, cuyo objeto es movilizar de forma segura a los pasajeros de un lugar a otro. En ese sentido, para el caso de marras, debe darse aplicación al régimen de responsabilidad propio del contrato de transporte, contemplado en el artículo 1003 y siguientes del Código de Comercio. Así, en aplicación a dicho régimen, debe tenerse en cuenta que, la responsabilidad del asegurado cesa cuando se configure una causa extraña, que en el presente caso se atribuye a una fuerza mayor o caso fortuito producto de las condiciones de la vía, conforme a lo indicado en el IPAT; sin embargo, esta circunstancia no está probada. De tal manera que, al no encontrarse probada una causa extraña, que exima de responsabilidad al transportador, ésta estaría probada. Adicionalmente se advierte que en los archivos de la compañia se encuentran antecedentes en los que se observa que la Aseguradora ya ha indemnizado  a otras víctimas de este accidente, dado que el evento del 09 de abrirl de 2023, dejó 42 lesionados. 
Lo anterior sin perjuicio del carácter contingente del proceso.</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</si>
  <si>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</si>
  <si>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</si>
  <si>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</si>
  <si>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</si>
  <si>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</si>
  <si>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</si>
  <si>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</si>
  <si>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</si>
  <si>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</si>
  <si>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</si>
  <si>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</si>
  <si>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</si>
  <si>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</si>
  <si>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 xml:space="preserve">Como liquidación objetiva de las pretensiónes se estima la suma de: $1.024.920.000, teniendo en cuenta las siguientes consideraciones: 
1. Daño moral: Se tasará la suma de $569.400.000,  a favor de la señora señora Clemencia Vivas (Compañera permanente) $142.350.000,  a favor de Karen Zea (Hija) $142.350.000, a favor de Daniela Zea (Hija) $142.350.000 y a favor de Julian Zea (Hijo) $142.350.000. Lo anterior, de acuerdo con la jurisprudencia de la Corte Suprema de Justicia en sentencia de Unificación SC 072-2025, en la que se estableció como parámetro indicativo para la tasación del daño moral un tope indemnizatorio de 100 SMMLV. En ese sentido, atendiendo a las circunstancias particulares del caso, en donde aparentemente el señor Norman Orlando Zea falleció producto de las lesiones sufridas en el accidente de transito, para la compañera permanente de la persona fallecida se reconocerá el 100% del parámetro indicativo para tasar la reparación del daño moral, esto es, 100 SMLMV. Para los hijos de la persona fallecida, reconocerá el 100% del parámetro indicativo para tasar la reparación del daño moral, esto es, 100 SMLMV. Por lo anterior, se tasa la suma total de $569.400.000.
2. Daño a la vida en relación: Se tasará la suma de $455.520.000,  a favor de la señora señora Clemencia Vivas (Compañera permanente) $113.880.000  a favor de Karen Zea (Hija) $113.880.000, a favor de Daniela Zea (Hija) $113.880.000 y a favor de Julian Zea (Hijo) $113.880.000. Lo anterior, de acuerdo con la jurisprudencia de la Corte Suprema de Justicia en sentencia de Unificación SC 072-2025, en la que se estableció como parámetro indicativo para la tasación del daño a la vida en relación un total de 200 SMMLV. No obstante, este valor debe evaluarse teniendo en cuenta las circunstancias de cada caso, para este particular, en donde el señor Norman Orlando Zea falleció producto de las lesiones sufridas en el accidente de transito, se tendrá en cuenta para la compañera permanente de la persona fallecida el 40% del parámetro indicativo para tasar la reparación del daño a la vida en relación (200 SMMLV), esto es, 80 SMLMV. Para los hijos de la persona fallecida, reconocerá el 40% del parámetro indicativo para tasar la reparación del daño a la vida en relación (200 SMMLV), esto es, 80 SMLMV. Por lo anteior, se tasa la suma del 40% de 200 SMMLV, para cada uno de los demandantes, equivalentes a $113.880.000 a cada uno. 
3. Se advierte que en este caso el intermediario es LOGISEGUROS, por lo que la capa primaria será la del fondo que ofrezca Logiseguros. 
Se debe considerar que el valor asegurado es de $110.000.000, según lo que se observa en la carátula de la póliza, por lo que la Aseguradora solamente estará obligada a responder hasta la concurrencia de la suma asegurada, coforme a lo estipualdo en el articulo 1079 del Codigo de Comercio. </t>
  </si>
  <si>
    <t>Defensa de la Aseguradora: (Enumerar y enunciar las excepciones propuestas demanda y/o llamamiento )</t>
  </si>
  <si>
    <t xml:space="preserve">FRENTE A LA RESPONSABILIDAD
1. EXCEPCIONES PLANTEADAS POR TRANSPORTES LA ESPERANZA (ABSORBIDA POR FLOTA AGUILA S.A.) 
2. INEXISTENCIA DE RESPONSABILIDAD AL ESTAR ANTE UNA CAUSA EXTRAÑA COMO EXIMENTE DE RESPONSABILIDAD. – CASO FORTUITO Y FUERZA MAYOR. 
3. EXCLUSIÓN DE LA RESPONSABILIDAD DE LOS DEMANDADOS POR CONFIGURARSE LA CAUSAL “HECHO EXCLUSIVO DE UN TERCERO”. 
4. INEXISTENCIA DE PRUEBA DEL NEXO CAUSAL 
5. TASACIÓN EXORBITANTE DEL DAÑO MORAL.  
6. IMPROCEDENCIA Y TASACIÓN EXORBITANTE DEL DAÑO A LA VIDA EN RELACIÓN.  
7. FALTA DE LEGITIMACIÓN EN LA CAUSA DE LA SEÑORA CLEMENCIA VIVAS.
8. GENÉRICA O INNOMINADA.  
FRENTE AL CONTRATO DE SEGURO.
1. FALTA DE COBERTURA MATERIAL FRENTE A LOS PERJUICIOS EXTRAPATRIMONIALES. 
2. INEXISTENCIA DE OBLIGACIÓN DE INDEMNIZAR POR INCUMPLIMIENTO DE LAS CARGAS DEL ARTÍCULO 1077 DEL CÓDIGO DE COMERCIO.  
3. RIESGOS EXPRESAMENTE EXCLUIDOS EN LA PÓLIZA MOTOR GROUP RC CONTRA NO. 023090430 / 199. 
4. CARÁCTER MERAMENTE INDEMNIZATORIO DE LOS CONTRATOS DE SEGURO.  
5. EN CUALQUIER CASO, DE NINGUNA FORMA SE PODRÁ EXCEDER EL LIMITE DEL VALOR ASEGURADO. 
6. DISPONIBILIDAD DEL VALOR ASEGURADO. 
7. SUJECIÓN A LAS CONDICIONES PARTICULARES Y GENERALES DEL CONTRATO DE SEGURO, EN LA QUE SE IDENTIFICA LA PÓLIZA, EL CLAUSULADO Y LOS AMPAROS 
8. GENÉRICA O INNOMINADA.
FRENTE AL LLAMAMIENTO EN GARANTÍA
1. FALTA DE COBERTURA MATERIAL FRENTE A LOS PERJUICIOS EXTRAPATRIMONIALES.
2. INEXISTENCIA DE OBLIGACIÓN INDEMNIZATORIA A CARGO DE ALLIANZ SEGUROS S.A. Y EN VIRTUD DE LA PÓLIZA MOTOR GROUP RC CONTRA No. 023090430 / 199 POR NO HABERSE REALIZADO EL RIESGO ASEGURADO- INEXISTENCIA DE SINIESTRO EN LOS TÉRMINOS DEL ARTÍCULO 1072 DEL C.CO.
3. FALTA TOTAL DE COBERTURA MATERIAL DE LA PÓLIZA MOTOR GROUP RC CONTRA No. 023090430 / 199 EN EL AMPARO DE RESPONSABILIDAD CIVIL EXTRACONTRACTUAL, POR CUANTO ESTE NO CUBRE LA RESPONSABILIDAD CIVIL CONTRACTUAL.
4. FALTA DE COBERTURA MATERIAL DE LA PÓLIZA MOTOR GROUP RC CONTRA No. 023090430 / 199 FRENTE AL AMPARO DE RESPONSABILIDAD CIVIL EXTRACONTRACUAL POR CUANTO LA MUERTE A OCUPANTES DEL VEHÍCULO ASEGURADO, ES UN RIESGO EXPRESAMENTE EXCLUIDO DE COBERTURA.
5. RIESGOS EXPRESAMENTE EXCLUIDOS EN LA PÓLIZA MOTOR GROUP RC CONTRA NO. 023090430 / 199.
6. CARÁCTER MERAMENTE INDEMNIZATORIO DE LOS CONTRATOS DE SEGURO.
7. EN CUALQUIER CASO, DE NINGUNA FORMA SE PODRÁ EXCEDER EL LIMITE DEL VALOR ASEGURADO.
8. DISPONIBILIDAD DEL VALOR ASEGURADO.
9. SUJECIÓN A LAS CONDICIONES PARTICULARES Y GENERALES DEL CONTRATO DE SEGURO, EN LA QUE SE IDENTIFICA LA PÓLIZA, EL CLAUSULADO Y LOS AMPAROS.
10. GENÉRICA O INNOMINADA.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</si>
  <si>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</si>
  <si>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</si>
  <si>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</si>
  <si>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</si>
  <si>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</si>
  <si>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</si>
  <si>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</si>
  <si>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</si>
  <si>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</si>
  <si>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</si>
  <si>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</si>
  <si>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</si>
  <si>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</si>
  <si>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</si>
  <si>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</si>
  <si>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</si>
  <si>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</si>
  <si>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</si>
  <si>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</si>
  <si>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</si>
  <si>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</si>
  <si>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</si>
  <si>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</si>
  <si>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</si>
  <si>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</si>
  <si>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</si>
  <si>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</si>
  <si>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</si>
  <si>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</si>
  <si>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</si>
  <si>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</si>
  <si>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</si>
  <si>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</si>
  <si>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</si>
  <si>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SINIESTRO   LEGIS </t>
  </si>
  <si>
    <t xml:space="preserve">Radicado </t>
  </si>
  <si>
    <t xml:space="preserve">NOMBRE Y APELLIDOS DE  LOS DEMANDADOS </t>
  </si>
  <si>
    <t>COLOCAR LOS NOMBRES Y APELLIDOS, SU CALIDAD (HERMANO, HIJO ETC)  PARA LOS CONYUGES E HIJOS COLOCAR LA FECHA DE NACIMIENTO.</t>
  </si>
  <si>
    <t>PROBABLE GENERALES</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</si>
  <si>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</si>
  <si>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</si>
  <si>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</si>
  <si>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</si>
  <si>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</si>
  <si>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</si>
  <si>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</si>
  <si>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</si>
  <si>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</si>
  <si>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</si>
  <si>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CLASE DE REASEGURO</t>
  </si>
  <si>
    <t xml:space="preserve">Situcion Laboral </t>
  </si>
  <si>
    <t>Acompañante motorista</t>
  </si>
  <si>
    <t xml:space="preserve">SI </t>
  </si>
  <si>
    <t>CEDIDO</t>
  </si>
  <si>
    <t>FACULTATIVO</t>
  </si>
  <si>
    <t xml:space="preserve">Objetado por la Compañía </t>
  </si>
  <si>
    <t xml:space="preserve">Ocupado-trabajador cuenta ajena </t>
  </si>
  <si>
    <t xml:space="preserve">Ciclista </t>
  </si>
  <si>
    <t>DEMANDA DIRECTA</t>
  </si>
  <si>
    <t>CLAIMS MADE</t>
  </si>
  <si>
    <t>ACEPTADO</t>
  </si>
  <si>
    <t>AUTOMATICO</t>
  </si>
  <si>
    <t>Pretensiones elevadas- reclamación Compañía</t>
  </si>
  <si>
    <t>Cliclista vehículo</t>
  </si>
  <si>
    <t>RCE HOMICIDIO-LESION</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</si>
  <si>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</si>
  <si>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</si>
  <si>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</si>
  <si>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</si>
  <si>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</si>
  <si>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</si>
  <si>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</si>
  <si>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</si>
  <si>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</si>
  <si>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</si>
  <si>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</si>
  <si>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RCC LESIONES</t>
  </si>
  <si>
    <t>Peaton</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</si>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</sst>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Red]\-&quot;$&quot;\ #,##0"/>
    <numFmt numFmtId="165" formatCode="_-&quot;$&quot;\ * #,##0_-;\-&quot;$&quot;\ * #,##0_-;_-&quot;$&quot;\ * &quot;-&quot;_-;_-@_-"/>
    <numFmt numFmtId="166" formatCode="_-&quot;$&quot;\ * #,##0.00_-;\-&quot;$&quot;\ * #,##0.00_-;_-&quot;$&quot;\ * &quot;-&quot;??_-;_-@_-"/>
  </numFmts>
  <fonts count="14">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166" fontId="1" fillId="0" borderId="0" applyFont="0" applyFill="0" applyBorder="0" applyAlignment="0" applyProtection="0"/>
  </cellStyleXfs>
  <cellXfs count="13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0" borderId="4"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2" xfId="0" applyFont="1" applyBorder="1" applyAlignment="1" applyProtection="1">
      <alignment horizontal="justify" vertical="top" wrapText="1"/>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165"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0" borderId="1" xfId="0" applyBorder="1" applyAlignment="1">
      <alignment horizontal="justify" vertical="top"/>
    </xf>
    <xf numFmtId="0" fontId="0" fillId="0" borderId="2" xfId="0" applyBorder="1" applyAlignment="1">
      <alignment horizontal="justify" vertical="top"/>
    </xf>
    <xf numFmtId="0" fontId="2" fillId="7" borderId="1"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2" fillId="7" borderId="1" xfId="0" applyFont="1" applyFill="1" applyBorder="1" applyAlignment="1">
      <alignment horizontal="justify" vertical="top" wrapText="1"/>
    </xf>
    <xf numFmtId="0" fontId="0" fillId="0" borderId="1" xfId="0" applyBorder="1" applyAlignment="1">
      <alignment horizontal="justify" vertical="top"/>
    </xf>
    <xf numFmtId="0" fontId="0" fillId="0" borderId="1" xfId="0" applyBorder="1" applyAlignment="1">
      <alignment horizontal="justify" vertical="top" wrapText="1"/>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7" fillId="0" borderId="1" xfId="3" applyBorder="1" applyAlignment="1">
      <alignment horizontal="justify" vertical="top" wrapText="1"/>
    </xf>
    <xf numFmtId="14" fontId="0" fillId="0" borderId="1" xfId="0" applyNumberFormat="1" applyBorder="1" applyAlignment="1">
      <alignment horizontal="justify" vertical="top"/>
    </xf>
    <xf numFmtId="14" fontId="0" fillId="0" borderId="2" xfId="0" applyNumberFormat="1" applyBorder="1" applyAlignment="1">
      <alignment horizontal="justify" vertical="top"/>
    </xf>
    <xf numFmtId="14" fontId="0" fillId="0" borderId="3" xfId="0" applyNumberFormat="1" applyBorder="1" applyAlignment="1">
      <alignment horizontal="justify" vertical="top"/>
    </xf>
    <xf numFmtId="0" fontId="0" fillId="7"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2"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165" fontId="0" fillId="5" borderId="2" xfId="1" applyFont="1" applyFill="1" applyBorder="1" applyAlignment="1" applyProtection="1">
      <alignment horizontal="justify" vertical="top"/>
    </xf>
    <xf numFmtId="165"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3"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xf numFmtId="0" fontId="0" fillId="5" borderId="1" xfId="0" applyFill="1" applyBorder="1" applyAlignment="1">
      <alignment horizontal="justify" vertical="top"/>
    </xf>
    <xf numFmtId="166"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165"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7" zoomScale="85" zoomScaleNormal="85" workbookViewId="0">
      <selection activeCell="B7" sqref="B7:C7"/>
    </sheetView>
  </sheetViews>
  <sheetFormatPr defaultColWidth="0" defaultRowHeight="14.45"/>
  <cols>
    <col min="1" max="1" width="69.140625" style="7" customWidth="1"/>
    <col min="2" max="2" width="55.140625" style="7" customWidth="1"/>
    <col min="3" max="3" width="108.85546875" style="7" customWidth="1"/>
    <col min="4" max="16384" width="11.42578125" style="2" hidden="1"/>
  </cols>
  <sheetData>
    <row r="1" spans="1:3" ht="25.9">
      <c r="A1" s="56" t="s">
        <v>0</v>
      </c>
      <c r="B1" s="56"/>
      <c r="C1" s="56"/>
    </row>
    <row r="2" spans="1:3" ht="15">
      <c r="A2" s="5" t="s">
        <v>1</v>
      </c>
      <c r="B2" s="61" t="s">
        <v>2</v>
      </c>
      <c r="C2" s="62"/>
    </row>
    <row r="3" spans="1:3">
      <c r="A3" s="5" t="s">
        <v>3</v>
      </c>
      <c r="B3" s="57" t="s">
        <v>4</v>
      </c>
      <c r="C3" s="58"/>
    </row>
    <row r="4" spans="1:3">
      <c r="A4" s="5" t="s">
        <v>5</v>
      </c>
      <c r="B4" s="57" t="s">
        <v>6</v>
      </c>
      <c r="C4" s="58"/>
    </row>
    <row r="5" spans="1:3" ht="31.5" customHeight="1">
      <c r="A5" s="5" t="s">
        <v>7</v>
      </c>
      <c r="B5" s="63" t="s">
        <v>8</v>
      </c>
      <c r="C5" s="58"/>
    </row>
    <row r="6" spans="1:3" ht="15">
      <c r="A6" s="5" t="s">
        <v>9</v>
      </c>
      <c r="B6" s="54" t="s">
        <v>10</v>
      </c>
      <c r="C6" s="54"/>
    </row>
    <row r="7" spans="1:3" ht="15">
      <c r="A7" s="48" t="s">
        <v>11</v>
      </c>
      <c r="B7" s="57" t="s">
        <v>12</v>
      </c>
      <c r="C7" s="58"/>
    </row>
    <row r="8" spans="1:3" ht="23.1" customHeight="1">
      <c r="A8" s="47" t="s">
        <v>13</v>
      </c>
      <c r="B8" s="54" t="s">
        <v>14</v>
      </c>
      <c r="C8" s="54"/>
    </row>
    <row r="9" spans="1:3">
      <c r="A9" s="47" t="s">
        <v>15</v>
      </c>
      <c r="B9" s="54">
        <v>11431070</v>
      </c>
      <c r="C9" s="54"/>
    </row>
    <row r="10" spans="1:3">
      <c r="A10" s="47" t="s">
        <v>16</v>
      </c>
      <c r="B10" s="55" t="s">
        <v>17</v>
      </c>
      <c r="C10" s="55"/>
    </row>
    <row r="11" spans="1:3" ht="30" customHeight="1">
      <c r="A11" s="21" t="s">
        <v>18</v>
      </c>
      <c r="B11" s="55" t="s">
        <v>19</v>
      </c>
      <c r="C11" s="55"/>
    </row>
    <row r="12" spans="1:3" ht="30" customHeight="1">
      <c r="A12" s="5" t="s">
        <v>20</v>
      </c>
      <c r="B12" s="64" t="s">
        <v>21</v>
      </c>
      <c r="C12" s="55"/>
    </row>
    <row r="13" spans="1:3">
      <c r="A13" s="5" t="s">
        <v>22</v>
      </c>
      <c r="B13" s="54" t="s">
        <v>23</v>
      </c>
      <c r="C13" s="54"/>
    </row>
    <row r="14" spans="1:3">
      <c r="A14" s="5" t="s">
        <v>24</v>
      </c>
      <c r="B14" s="65">
        <v>22713</v>
      </c>
      <c r="C14" s="54"/>
    </row>
    <row r="15" spans="1:3">
      <c r="A15" s="5" t="s">
        <v>25</v>
      </c>
      <c r="B15" s="54" t="s">
        <v>26</v>
      </c>
      <c r="C15" s="54"/>
    </row>
    <row r="16" spans="1:3">
      <c r="A16" s="5" t="s">
        <v>27</v>
      </c>
      <c r="B16" s="65">
        <v>45283</v>
      </c>
      <c r="C16" s="54"/>
    </row>
    <row r="17" spans="1:3" ht="15" customHeight="1">
      <c r="A17" s="5" t="s">
        <v>28</v>
      </c>
      <c r="B17" s="55" t="s">
        <v>29</v>
      </c>
      <c r="C17" s="55"/>
    </row>
    <row r="18" spans="1:3">
      <c r="A18" s="5" t="s">
        <v>30</v>
      </c>
      <c r="B18" s="55" t="s">
        <v>31</v>
      </c>
      <c r="C18" s="55"/>
    </row>
    <row r="19" spans="1:3" ht="18.75" customHeight="1">
      <c r="A19" s="5" t="s">
        <v>32</v>
      </c>
      <c r="B19" s="59" t="s">
        <v>31</v>
      </c>
      <c r="C19" s="60"/>
    </row>
    <row r="20" spans="1:3">
      <c r="A20" s="5" t="s">
        <v>33</v>
      </c>
      <c r="B20" s="54" t="s">
        <v>34</v>
      </c>
      <c r="C20" s="54"/>
    </row>
    <row r="21" spans="1:3" ht="17.25" customHeight="1">
      <c r="A21" s="5" t="s">
        <v>35</v>
      </c>
      <c r="B21" s="55" t="s">
        <v>36</v>
      </c>
      <c r="C21" s="55"/>
    </row>
    <row r="22" spans="1:3">
      <c r="A22" s="47" t="s">
        <v>37</v>
      </c>
      <c r="B22" s="72" t="s">
        <v>38</v>
      </c>
      <c r="C22" s="72"/>
    </row>
    <row r="23" spans="1:3">
      <c r="A23" s="47" t="s">
        <v>39</v>
      </c>
      <c r="B23" s="73" t="s">
        <v>40</v>
      </c>
      <c r="C23" s="72"/>
    </row>
    <row r="24" spans="1:3">
      <c r="A24" s="47" t="s">
        <v>41</v>
      </c>
      <c r="B24" s="73" t="s">
        <v>40</v>
      </c>
      <c r="C24" s="72"/>
    </row>
    <row r="25" spans="1:3">
      <c r="A25" s="53" t="s">
        <v>42</v>
      </c>
      <c r="B25" s="72" t="s">
        <v>43</v>
      </c>
      <c r="C25" s="68"/>
    </row>
    <row r="26" spans="1:3">
      <c r="A26" s="53"/>
      <c r="B26" s="68"/>
      <c r="C26" s="68"/>
    </row>
    <row r="27" spans="1:3" ht="100.5" customHeight="1">
      <c r="A27" s="53"/>
      <c r="B27" s="68"/>
      <c r="C27" s="68"/>
    </row>
    <row r="28" spans="1:3">
      <c r="A28" s="47" t="s">
        <v>44</v>
      </c>
      <c r="B28" s="68" t="s">
        <v>45</v>
      </c>
      <c r="C28" s="68"/>
    </row>
    <row r="29" spans="1:3">
      <c r="A29" s="47" t="s">
        <v>46</v>
      </c>
      <c r="B29" s="71" t="s">
        <v>47</v>
      </c>
      <c r="C29" s="70"/>
    </row>
    <row r="30" spans="1:3">
      <c r="A30" s="47" t="s">
        <v>48</v>
      </c>
      <c r="B30" s="68" t="s">
        <v>49</v>
      </c>
      <c r="C30" s="68"/>
    </row>
    <row r="31" spans="1:3" ht="15">
      <c r="A31" s="47" t="s">
        <v>50</v>
      </c>
      <c r="B31" s="68" t="s">
        <v>51</v>
      </c>
      <c r="C31" s="68"/>
    </row>
    <row r="32" spans="1:3" ht="15">
      <c r="A32" s="47" t="s">
        <v>52</v>
      </c>
      <c r="B32" s="69" t="s">
        <v>53</v>
      </c>
      <c r="C32" s="70"/>
    </row>
    <row r="33" spans="1:3" ht="15">
      <c r="A33" s="5" t="s">
        <v>54</v>
      </c>
      <c r="B33" s="65" t="s">
        <v>55</v>
      </c>
      <c r="C33" s="65"/>
    </row>
    <row r="34" spans="1:3" ht="45.75">
      <c r="A34" s="5" t="s">
        <v>56</v>
      </c>
      <c r="B34" s="66" t="s">
        <v>57</v>
      </c>
      <c r="C34" s="67"/>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9:C29"/>
    <mergeCell ref="B25:C27"/>
    <mergeCell ref="B24:C24"/>
    <mergeCell ref="B23:C23"/>
    <mergeCell ref="B22:C22"/>
    <mergeCell ref="B28:C28"/>
    <mergeCell ref="B34:C34"/>
    <mergeCell ref="B33:C33"/>
    <mergeCell ref="B31:C31"/>
    <mergeCell ref="B30:C30"/>
    <mergeCell ref="B32:C32"/>
    <mergeCell ref="A1:C1"/>
    <mergeCell ref="B20:C20"/>
    <mergeCell ref="B17:C17"/>
    <mergeCell ref="B7:C7"/>
    <mergeCell ref="B18:C18"/>
    <mergeCell ref="B19:C19"/>
    <mergeCell ref="B2:C2"/>
    <mergeCell ref="B3:C3"/>
    <mergeCell ref="B4:C4"/>
    <mergeCell ref="B5:C5"/>
    <mergeCell ref="B11:C11"/>
    <mergeCell ref="B12:C12"/>
    <mergeCell ref="B13:C13"/>
    <mergeCell ref="B14:C14"/>
    <mergeCell ref="B15:C15"/>
    <mergeCell ref="B16:C16"/>
    <mergeCell ref="A25:A27"/>
    <mergeCell ref="B6:C6"/>
    <mergeCell ref="B8:C8"/>
    <mergeCell ref="B9:C9"/>
    <mergeCell ref="B10:C10"/>
    <mergeCell ref="B21:C21"/>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0" sqref="B10:C10"/>
    </sheetView>
  </sheetViews>
  <sheetFormatPr defaultColWidth="0" defaultRowHeight="14.45"/>
  <cols>
    <col min="1" max="1" width="49.85546875" customWidth="1"/>
    <col min="2" max="2" width="31.42578125" customWidth="1"/>
    <col min="3" max="3" width="90.140625" customWidth="1"/>
    <col min="4" max="16384" width="11.42578125" hidden="1"/>
  </cols>
  <sheetData>
    <row r="1" spans="1:3" ht="25.9">
      <c r="A1" s="93" t="s">
        <v>58</v>
      </c>
      <c r="B1" s="93"/>
      <c r="C1" s="93"/>
    </row>
    <row r="2" spans="1:3" ht="15.75" customHeight="1">
      <c r="A2" s="46" t="s">
        <v>59</v>
      </c>
      <c r="B2" s="94" t="s">
        <v>60</v>
      </c>
      <c r="C2" s="95"/>
    </row>
    <row r="3" spans="1:3" s="2" customFormat="1">
      <c r="A3" s="5" t="s">
        <v>61</v>
      </c>
      <c r="B3" s="54" t="str">
        <f>'AUTOS  NOTA 322'!B2:C2</f>
        <v>25095408900120240006300</v>
      </c>
      <c r="C3" s="54"/>
    </row>
    <row r="4" spans="1:3" s="2" customFormat="1">
      <c r="A4" s="5" t="s">
        <v>62</v>
      </c>
      <c r="B4" s="54" t="str">
        <f>'AUTOS  NOTA 322'!B3:C3</f>
        <v>JUZGADO 001 PROMISCUO MUNICIPAL DE BITUIMA, CUNDINAMARCA</v>
      </c>
      <c r="C4" s="54"/>
    </row>
    <row r="5" spans="1:3" s="2" customFormat="1">
      <c r="A5" s="5" t="s">
        <v>63</v>
      </c>
      <c r="B5" s="54" t="str">
        <f>'AUTOS  NOTA 322'!B4:C4</f>
        <v>HEREDEROS INDETERMINADOS DE ALEJANDRO RODRIGUEZ BETANCURT, TRANSPORTES LA ESPERANZA S.A. ABSORBIDA POR FLOTA AGUILA S.A, ALLIANZ SEGUROS S.A</v>
      </c>
      <c r="C5" s="54"/>
    </row>
    <row r="6" spans="1:3" s="2" customFormat="1">
      <c r="A6" s="5" t="s">
        <v>64</v>
      </c>
      <c r="B6" s="54" t="str">
        <f>'AUTOS  NOTA 322'!B5:C5</f>
        <v>CLEMENCIA VIVAS BEJARANO (COMPAÑERA PERMANENTE) (23/12/1969)
KAREN JULIED ZEA VIVAS (HIJA) (11/06/2000)
DANIELA ALEJANDRA ZEA VIVAS (HIJA) (08/06/1996)
JULIAN ANDRES ZEA VIVAS (HIJO) (30/06/1994)</v>
      </c>
      <c r="C6" s="54"/>
    </row>
    <row r="7" spans="1:3" s="2" customFormat="1">
      <c r="A7" s="5" t="s">
        <v>65</v>
      </c>
      <c r="B7" s="54" t="str">
        <f>'AUTOS  NOTA 322'!B6:C6</f>
        <v>LLAMADA EN GARANTIA</v>
      </c>
      <c r="C7" s="54"/>
    </row>
    <row r="8" spans="1:3" s="2" customFormat="1">
      <c r="A8" s="23" t="s">
        <v>66</v>
      </c>
      <c r="B8" s="54" t="str">
        <f>'AUTOS  NOTA 322'!B7:C8</f>
        <v>NORMAN ORLANDO ZEA</v>
      </c>
      <c r="C8" s="54"/>
    </row>
    <row r="9" spans="1:3">
      <c r="A9" s="46" t="s">
        <v>67</v>
      </c>
      <c r="B9" s="54" t="s">
        <v>68</v>
      </c>
      <c r="C9" s="54"/>
    </row>
    <row r="10" spans="1:3">
      <c r="A10" s="46" t="s">
        <v>69</v>
      </c>
      <c r="B10" s="54" t="s">
        <v>70</v>
      </c>
      <c r="C10" s="54"/>
    </row>
    <row r="11" spans="1:3">
      <c r="A11" s="46" t="s">
        <v>71</v>
      </c>
      <c r="B11" s="76">
        <v>110000000</v>
      </c>
      <c r="C11" s="77"/>
    </row>
    <row r="12" spans="1:3">
      <c r="A12" s="46" t="s">
        <v>72</v>
      </c>
      <c r="B12" s="76">
        <v>0</v>
      </c>
      <c r="C12" s="77"/>
    </row>
    <row r="13" spans="1:3">
      <c r="A13" s="46" t="s">
        <v>73</v>
      </c>
      <c r="B13" s="57" t="s">
        <v>74</v>
      </c>
      <c r="C13" s="58"/>
    </row>
    <row r="14" spans="1:3">
      <c r="A14" s="46" t="s">
        <v>75</v>
      </c>
      <c r="B14" s="55" t="s">
        <v>76</v>
      </c>
      <c r="C14" s="54"/>
    </row>
    <row r="15" spans="1:3">
      <c r="A15" s="46" t="s">
        <v>77</v>
      </c>
      <c r="B15" s="54" t="s">
        <v>78</v>
      </c>
      <c r="C15" s="54"/>
    </row>
    <row r="16" spans="1:3">
      <c r="A16" s="46" t="s">
        <v>79</v>
      </c>
      <c r="B16" s="54" t="s">
        <v>78</v>
      </c>
      <c r="C16" s="54"/>
    </row>
    <row r="17" spans="1:3">
      <c r="A17" s="80" t="s">
        <v>80</v>
      </c>
      <c r="B17" s="54" t="s">
        <v>81</v>
      </c>
      <c r="C17" s="54"/>
    </row>
    <row r="18" spans="1:3">
      <c r="A18" s="81"/>
      <c r="B18" s="9" t="s">
        <v>82</v>
      </c>
      <c r="C18" s="9" t="s">
        <v>83</v>
      </c>
    </row>
    <row r="19" spans="1:3">
      <c r="A19" s="81"/>
      <c r="B19" s="45" t="s">
        <v>84</v>
      </c>
      <c r="C19" s="45"/>
    </row>
    <row r="20" spans="1:3">
      <c r="A20" s="81"/>
      <c r="B20" s="45"/>
      <c r="C20" s="45"/>
    </row>
    <row r="21" spans="1:3">
      <c r="A21" s="82"/>
      <c r="B21" s="45"/>
      <c r="C21" s="45"/>
    </row>
    <row r="22" spans="1:3">
      <c r="A22" s="46" t="s">
        <v>85</v>
      </c>
      <c r="B22" s="54" t="s">
        <v>78</v>
      </c>
      <c r="C22" s="54"/>
    </row>
    <row r="23" spans="1:3">
      <c r="A23" s="46" t="s">
        <v>86</v>
      </c>
      <c r="B23" s="83" t="s">
        <v>78</v>
      </c>
      <c r="C23" s="84"/>
    </row>
    <row r="24" spans="1:3">
      <c r="A24" s="46" t="s">
        <v>87</v>
      </c>
      <c r="B24" s="54" t="s">
        <v>88</v>
      </c>
      <c r="C24" s="54"/>
    </row>
    <row r="25" spans="1:3">
      <c r="A25" s="46" t="s">
        <v>89</v>
      </c>
      <c r="B25" s="54" t="s">
        <v>90</v>
      </c>
      <c r="C25" s="54"/>
    </row>
    <row r="26" spans="1:3">
      <c r="A26" s="46" t="s">
        <v>91</v>
      </c>
      <c r="B26" s="54">
        <v>0</v>
      </c>
      <c r="C26" s="54"/>
    </row>
    <row r="27" spans="1:3">
      <c r="A27" s="16" t="s">
        <v>92</v>
      </c>
      <c r="B27" s="54" t="s">
        <v>90</v>
      </c>
      <c r="C27" s="54"/>
    </row>
    <row r="28" spans="1:3">
      <c r="A28" s="85" t="s">
        <v>93</v>
      </c>
      <c r="B28" s="85"/>
      <c r="C28" s="85"/>
    </row>
    <row r="29" spans="1:3">
      <c r="A29" s="78" t="s">
        <v>94</v>
      </c>
      <c r="B29" s="79"/>
      <c r="C29" s="10" t="s">
        <v>95</v>
      </c>
    </row>
    <row r="30" spans="1:3">
      <c r="A30" s="78" t="s">
        <v>96</v>
      </c>
      <c r="B30" s="79"/>
      <c r="C30" s="10" t="s">
        <v>95</v>
      </c>
    </row>
    <row r="31" spans="1:3">
      <c r="A31" s="78" t="s">
        <v>97</v>
      </c>
      <c r="B31" s="79"/>
      <c r="C31" s="11" t="s">
        <v>95</v>
      </c>
    </row>
    <row r="32" spans="1:3">
      <c r="A32" s="78" t="s">
        <v>98</v>
      </c>
      <c r="B32" s="79"/>
      <c r="C32" s="10"/>
    </row>
    <row r="33" spans="1:3">
      <c r="A33" s="78" t="s">
        <v>99</v>
      </c>
      <c r="B33" s="79"/>
      <c r="C33" s="10"/>
    </row>
    <row r="34" spans="1:3">
      <c r="A34" s="78" t="s">
        <v>100</v>
      </c>
      <c r="B34" s="79"/>
      <c r="C34" s="12"/>
    </row>
    <row r="35" spans="1:3">
      <c r="A35" s="74" t="s">
        <v>101</v>
      </c>
      <c r="B35" s="75"/>
      <c r="C35" s="13"/>
    </row>
    <row r="36" spans="1:3">
      <c r="A36" s="74" t="s">
        <v>102</v>
      </c>
      <c r="B36" s="75"/>
      <c r="C36" s="14"/>
    </row>
    <row r="37" spans="1:3">
      <c r="A37" s="86" t="s">
        <v>103</v>
      </c>
      <c r="B37" s="87"/>
      <c r="C37" s="14"/>
    </row>
    <row r="38" spans="1:3">
      <c r="A38" s="88"/>
      <c r="B38" s="89"/>
      <c r="C38" s="14"/>
    </row>
    <row r="39" spans="1:3">
      <c r="A39" s="90"/>
      <c r="B39" s="91"/>
      <c r="C39" s="14"/>
    </row>
    <row r="40" spans="1:3">
      <c r="A40" s="92" t="s">
        <v>104</v>
      </c>
      <c r="B40" s="92"/>
      <c r="C40" s="92"/>
    </row>
    <row r="41" spans="1:3">
      <c r="A41" s="49" t="s">
        <v>105</v>
      </c>
      <c r="B41" s="50"/>
      <c r="C41" s="14"/>
    </row>
    <row r="42" spans="1:3">
      <c r="A42" s="74" t="s">
        <v>106</v>
      </c>
      <c r="B42" s="75"/>
      <c r="C42" s="14"/>
    </row>
    <row r="43" spans="1:3">
      <c r="A43" s="74" t="s">
        <v>107</v>
      </c>
      <c r="B43" s="75"/>
      <c r="C43" s="14"/>
    </row>
    <row r="44" spans="1:3">
      <c r="A44" s="49" t="s">
        <v>108</v>
      </c>
      <c r="B44" s="50"/>
      <c r="C44" s="14"/>
    </row>
    <row r="45" spans="1:3">
      <c r="A45" s="49" t="s">
        <v>109</v>
      </c>
      <c r="B45" s="50"/>
      <c r="C45" s="14"/>
    </row>
    <row r="46" spans="1:3">
      <c r="A46" s="74" t="s">
        <v>110</v>
      </c>
      <c r="B46" s="75"/>
      <c r="C46" s="14"/>
    </row>
    <row r="47" spans="1:3">
      <c r="A47" s="49" t="s">
        <v>111</v>
      </c>
      <c r="B47" s="15"/>
      <c r="C47" s="14"/>
    </row>
    <row r="48" spans="1:3">
      <c r="A48" s="74" t="s">
        <v>112</v>
      </c>
      <c r="B48" s="75"/>
      <c r="C48" s="14"/>
    </row>
    <row r="49" spans="1:3">
      <c r="A49" s="74" t="s">
        <v>113</v>
      </c>
      <c r="B49" s="75"/>
      <c r="C49" s="14"/>
    </row>
    <row r="50" spans="1:3">
      <c r="A50" s="74" t="s">
        <v>103</v>
      </c>
      <c r="B50" s="75"/>
      <c r="C50" s="14"/>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A41" zoomScale="85" zoomScaleNormal="85" workbookViewId="0">
      <selection activeCell="A44" sqref="A44"/>
    </sheetView>
  </sheetViews>
  <sheetFormatPr defaultColWidth="0" defaultRowHeight="14.45"/>
  <cols>
    <col min="1" max="1" width="70" style="33" customWidth="1"/>
    <col min="2" max="2" width="35.42578125" style="33" customWidth="1"/>
    <col min="3" max="3" width="164" style="33" customWidth="1"/>
    <col min="4" max="8" width="11.42578125" style="33" hidden="1" customWidth="1"/>
    <col min="9" max="9" width="12" style="33" hidden="1" customWidth="1"/>
    <col min="10" max="16384" width="11.42578125" style="33" hidden="1"/>
  </cols>
  <sheetData>
    <row r="1" spans="1:9" ht="25.9">
      <c r="A1" s="113" t="s">
        <v>114</v>
      </c>
      <c r="B1" s="113"/>
      <c r="C1" s="113"/>
    </row>
    <row r="2" spans="1:9" ht="15" customHeight="1">
      <c r="A2" s="27" t="s">
        <v>59</v>
      </c>
      <c r="B2" s="98" t="str">
        <f>'AUTOS NOTA 321'!B2:C2</f>
        <v>125615651-214783</v>
      </c>
      <c r="C2" s="99"/>
    </row>
    <row r="3" spans="1:9">
      <c r="A3" s="28" t="s">
        <v>61</v>
      </c>
      <c r="B3" s="114" t="str">
        <f>'AUTOS  NOTA 322'!B2:C2</f>
        <v>25095408900120240006300</v>
      </c>
      <c r="C3" s="114"/>
    </row>
    <row r="4" spans="1:9">
      <c r="A4" s="28" t="s">
        <v>62</v>
      </c>
      <c r="B4" s="114" t="str">
        <f>'AUTOS  NOTA 322'!B3:C3</f>
        <v>JUZGADO 001 PROMISCUO MUNICIPAL DE BITUIMA, CUNDINAMARCA</v>
      </c>
      <c r="C4" s="114"/>
    </row>
    <row r="5" spans="1:9">
      <c r="A5" s="28" t="s">
        <v>63</v>
      </c>
      <c r="B5" s="114" t="str">
        <f>'AUTOS  NOTA 322'!B4:C4</f>
        <v>HEREDEROS INDETERMINADOS DE ALEJANDRO RODRIGUEZ BETANCURT, TRANSPORTES LA ESPERANZA S.A. ABSORBIDA POR FLOTA AGUILA S.A, ALLIANZ SEGUROS S.A</v>
      </c>
      <c r="C5" s="114"/>
    </row>
    <row r="6" spans="1:9" ht="15" customHeight="1">
      <c r="A6" s="28" t="s">
        <v>64</v>
      </c>
      <c r="B6" s="114" t="str">
        <f>'AUTOS  NOTA 322'!B5:C5</f>
        <v>CLEMENCIA VIVAS BEJARANO (COMPAÑERA PERMANENTE) (23/12/1969)
KAREN JULIED ZEA VIVAS (HIJA) (11/06/2000)
DANIELA ALEJANDRA ZEA VIVAS (HIJA) (08/06/1996)
JULIAN ANDRES ZEA VIVAS (HIJO) (30/06/1994)</v>
      </c>
      <c r="C6" s="114"/>
    </row>
    <row r="7" spans="1:9">
      <c r="A7" s="28" t="s">
        <v>65</v>
      </c>
      <c r="B7" s="114" t="str">
        <f>'AUTOS  NOTA 322'!B6:C6</f>
        <v>LLAMADA EN GARANTIA</v>
      </c>
      <c r="C7" s="114"/>
    </row>
    <row r="8" spans="1:9">
      <c r="A8" s="29" t="s">
        <v>66</v>
      </c>
      <c r="B8" s="114" t="str">
        <f>'AUTOS  NOTA 322'!B7:C8</f>
        <v>NORMAN ORLANDO ZEA</v>
      </c>
      <c r="C8" s="114"/>
    </row>
    <row r="9" spans="1:9">
      <c r="A9" s="28" t="s">
        <v>115</v>
      </c>
      <c r="B9" s="111">
        <f>SUM(C11,C12,C14,C15,C17)</f>
        <v>1138800000</v>
      </c>
      <c r="C9" s="112"/>
    </row>
    <row r="10" spans="1:9">
      <c r="A10" s="115" t="s">
        <v>116</v>
      </c>
      <c r="B10" s="103" t="s">
        <v>117</v>
      </c>
      <c r="C10" s="104"/>
    </row>
    <row r="11" spans="1:9">
      <c r="A11" s="115"/>
      <c r="B11" s="51" t="s">
        <v>118</v>
      </c>
      <c r="C11" s="24"/>
    </row>
    <row r="12" spans="1:9" ht="15">
      <c r="A12" s="115"/>
      <c r="B12" s="51" t="s">
        <v>119</v>
      </c>
      <c r="C12" s="24"/>
    </row>
    <row r="13" spans="1:9">
      <c r="A13" s="115"/>
      <c r="B13" s="103"/>
      <c r="C13" s="104"/>
    </row>
    <row r="14" spans="1:9">
      <c r="A14" s="115"/>
      <c r="B14" s="51" t="s">
        <v>120</v>
      </c>
      <c r="C14" s="30">
        <v>569400000</v>
      </c>
    </row>
    <row r="15" spans="1:9">
      <c r="A15" s="115"/>
      <c r="B15" s="51" t="s">
        <v>121</v>
      </c>
      <c r="C15" s="30">
        <v>569400000</v>
      </c>
      <c r="E15" s="33" t="s">
        <v>122</v>
      </c>
      <c r="F15" s="34">
        <v>0.7</v>
      </c>
    </row>
    <row r="16" spans="1:9">
      <c r="A16" s="115"/>
      <c r="B16" s="103" t="s">
        <v>123</v>
      </c>
      <c r="C16" s="104"/>
      <c r="E16" s="33" t="s">
        <v>124</v>
      </c>
      <c r="F16" s="35">
        <v>0.3</v>
      </c>
      <c r="I16" s="36"/>
    </row>
    <row r="17" spans="1:9" ht="15">
      <c r="A17" s="115"/>
      <c r="B17" s="51"/>
      <c r="C17" s="31"/>
      <c r="F17" s="37"/>
      <c r="I17" s="36"/>
    </row>
    <row r="18" spans="1:9" ht="23.25" customHeight="1">
      <c r="A18" s="52" t="s">
        <v>125</v>
      </c>
      <c r="B18" s="98" t="s">
        <v>126</v>
      </c>
      <c r="C18" s="99"/>
    </row>
    <row r="19" spans="1:9" ht="30.75">
      <c r="A19" s="28" t="s">
        <v>127</v>
      </c>
      <c r="B19" s="105" t="s">
        <v>128</v>
      </c>
      <c r="C19" s="106"/>
    </row>
    <row r="20" spans="1:9" ht="15" customHeight="1">
      <c r="A20" s="38" t="s">
        <v>129</v>
      </c>
      <c r="B20" s="100">
        <f>((C22+C23+C25+C26+C30+C28+C32+C34+C29+C33)-C37-C38)*C36*C39</f>
        <v>1024920000</v>
      </c>
      <c r="C20" s="100"/>
    </row>
    <row r="21" spans="1:9">
      <c r="A21" s="52" t="s">
        <v>130</v>
      </c>
      <c r="B21" s="107" t="s">
        <v>117</v>
      </c>
      <c r="C21" s="108"/>
    </row>
    <row r="22" spans="1:9">
      <c r="A22" s="96"/>
      <c r="B22" s="51" t="s">
        <v>118</v>
      </c>
      <c r="C22" s="24">
        <v>0</v>
      </c>
    </row>
    <row r="23" spans="1:9">
      <c r="A23" s="97"/>
      <c r="B23" s="51" t="s">
        <v>119</v>
      </c>
      <c r="C23" s="24">
        <v>0</v>
      </c>
    </row>
    <row r="24" spans="1:9">
      <c r="A24" s="97"/>
      <c r="B24" s="103" t="s">
        <v>131</v>
      </c>
      <c r="C24" s="104"/>
    </row>
    <row r="25" spans="1:9">
      <c r="A25" s="97"/>
      <c r="B25" s="51" t="s">
        <v>120</v>
      </c>
      <c r="C25" s="24">
        <v>569400000</v>
      </c>
    </row>
    <row r="26" spans="1:9" ht="29.1" customHeight="1">
      <c r="A26" s="97"/>
      <c r="B26" s="51" t="s">
        <v>132</v>
      </c>
      <c r="C26" s="24">
        <v>455520000</v>
      </c>
    </row>
    <row r="27" spans="1:9">
      <c r="A27" s="97"/>
      <c r="B27" s="103" t="s">
        <v>133</v>
      </c>
      <c r="C27" s="104"/>
    </row>
    <row r="28" spans="1:9">
      <c r="A28" s="97"/>
      <c r="B28" s="51" t="s">
        <v>134</v>
      </c>
      <c r="C28" s="24">
        <v>0</v>
      </c>
    </row>
    <row r="29" spans="1:9">
      <c r="A29" s="97"/>
      <c r="B29" s="51" t="s">
        <v>118</v>
      </c>
      <c r="C29" s="24"/>
    </row>
    <row r="30" spans="1:9">
      <c r="A30" s="97"/>
      <c r="B30" s="51" t="s">
        <v>119</v>
      </c>
      <c r="C30" s="24">
        <v>0</v>
      </c>
    </row>
    <row r="31" spans="1:9">
      <c r="A31" s="97"/>
      <c r="B31" s="103" t="s">
        <v>135</v>
      </c>
      <c r="C31" s="104"/>
    </row>
    <row r="32" spans="1:9">
      <c r="A32" s="97"/>
      <c r="B32" s="51"/>
      <c r="C32" s="24"/>
    </row>
    <row r="33" spans="1:3">
      <c r="A33" s="97"/>
      <c r="B33" s="51" t="s">
        <v>118</v>
      </c>
      <c r="C33" s="24">
        <v>0</v>
      </c>
    </row>
    <row r="34" spans="1:3">
      <c r="A34" s="97"/>
      <c r="B34" s="51" t="s">
        <v>119</v>
      </c>
      <c r="C34" s="24">
        <v>0</v>
      </c>
    </row>
    <row r="35" spans="1:3">
      <c r="A35" s="97"/>
      <c r="B35" s="103" t="s">
        <v>136</v>
      </c>
      <c r="C35" s="104"/>
    </row>
    <row r="36" spans="1:3">
      <c r="A36" s="97"/>
      <c r="B36" s="51" t="s">
        <v>137</v>
      </c>
      <c r="C36" s="25">
        <v>1</v>
      </c>
    </row>
    <row r="37" spans="1:3">
      <c r="A37" s="97"/>
      <c r="B37" s="51" t="s">
        <v>72</v>
      </c>
      <c r="C37" s="26">
        <v>0</v>
      </c>
    </row>
    <row r="38" spans="1:3">
      <c r="A38" s="97"/>
      <c r="B38" s="51" t="s">
        <v>138</v>
      </c>
      <c r="C38" s="26"/>
    </row>
    <row r="39" spans="1:3">
      <c r="A39" s="97"/>
      <c r="B39" s="51" t="s">
        <v>139</v>
      </c>
      <c r="C39" s="25">
        <v>1</v>
      </c>
    </row>
    <row r="40" spans="1:3">
      <c r="A40" s="39" t="s">
        <v>140</v>
      </c>
      <c r="B40" s="100">
        <f>IFERROR(B20*(VLOOKUP(B18,E15:F17,2,0)),16666)</f>
        <v>16666</v>
      </c>
      <c r="C40" s="100"/>
    </row>
    <row r="41" spans="1:3" ht="93" customHeight="1">
      <c r="A41" s="28" t="s">
        <v>141</v>
      </c>
      <c r="B41" s="101" t="s">
        <v>142</v>
      </c>
      <c r="C41" s="102"/>
    </row>
    <row r="42" spans="1:3" ht="211.5" customHeight="1">
      <c r="A42" s="28" t="s">
        <v>143</v>
      </c>
      <c r="B42" s="116" t="s">
        <v>144</v>
      </c>
      <c r="C42" s="117"/>
    </row>
    <row r="45" spans="1:3" ht="26.25">
      <c r="A45" s="109" t="s">
        <v>145</v>
      </c>
      <c r="B45" s="109"/>
      <c r="C45" s="109"/>
    </row>
    <row r="46" spans="1:3" ht="15">
      <c r="A46" s="110" t="s">
        <v>146</v>
      </c>
      <c r="B46" s="110"/>
      <c r="C46" s="110"/>
    </row>
    <row r="47" spans="1:3" ht="15">
      <c r="A47" s="40" t="s">
        <v>147</v>
      </c>
      <c r="B47" s="40" t="s">
        <v>148</v>
      </c>
      <c r="C47" s="41" t="s">
        <v>149</v>
      </c>
    </row>
    <row r="48" spans="1:3" ht="15">
      <c r="A48" s="42" t="s">
        <v>150</v>
      </c>
      <c r="B48" s="43" t="s">
        <v>90</v>
      </c>
      <c r="C48" s="42" t="s">
        <v>151</v>
      </c>
    </row>
    <row r="49" spans="1:3" ht="36.75">
      <c r="A49" s="42" t="s">
        <v>152</v>
      </c>
      <c r="B49" s="43" t="s">
        <v>90</v>
      </c>
      <c r="C49" s="42" t="s">
        <v>153</v>
      </c>
    </row>
    <row r="50" spans="1:3" ht="24.75">
      <c r="A50" s="42" t="s">
        <v>154</v>
      </c>
      <c r="B50" s="43" t="s">
        <v>90</v>
      </c>
      <c r="C50" s="42" t="s">
        <v>155</v>
      </c>
    </row>
    <row r="51" spans="1:3" ht="15">
      <c r="A51" s="42" t="s">
        <v>156</v>
      </c>
      <c r="B51" s="43" t="s">
        <v>90</v>
      </c>
      <c r="C51" s="42" t="s">
        <v>157</v>
      </c>
    </row>
    <row r="52" spans="1:3" ht="15">
      <c r="A52" s="42" t="s">
        <v>158</v>
      </c>
      <c r="B52" s="43" t="s">
        <v>90</v>
      </c>
      <c r="C52" s="44"/>
    </row>
    <row r="53" spans="1:3" ht="15">
      <c r="A53" s="42" t="s">
        <v>159</v>
      </c>
      <c r="B53" s="43"/>
      <c r="C53" s="42" t="s">
        <v>160</v>
      </c>
    </row>
    <row r="54" spans="1:3" ht="24.75">
      <c r="A54" s="42" t="s">
        <v>161</v>
      </c>
      <c r="B54" s="43" t="s">
        <v>90</v>
      </c>
      <c r="C54" s="42" t="s">
        <v>162</v>
      </c>
    </row>
    <row r="55" spans="1:3" ht="15">
      <c r="A55" s="42" t="s">
        <v>163</v>
      </c>
      <c r="B55" s="43" t="s">
        <v>90</v>
      </c>
      <c r="C55" s="44" t="s">
        <v>164</v>
      </c>
    </row>
    <row r="56" spans="1:3" ht="24.75">
      <c r="A56" s="42" t="s">
        <v>165</v>
      </c>
      <c r="B56" s="43" t="s">
        <v>90</v>
      </c>
      <c r="C56" s="44" t="s">
        <v>166</v>
      </c>
    </row>
    <row r="57" spans="1:3" ht="24.75">
      <c r="A57" s="42" t="s">
        <v>167</v>
      </c>
      <c r="B57" s="43" t="s">
        <v>90</v>
      </c>
      <c r="C57" s="44" t="s">
        <v>168</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4.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defaultColWidth="0" defaultRowHeight="14.45"/>
  <cols>
    <col min="1" max="1" width="37" customWidth="1"/>
    <col min="2" max="2" width="11.42578125" customWidth="1"/>
    <col min="3" max="3" width="94.42578125" customWidth="1"/>
    <col min="4" max="16384" width="11.42578125" hidden="1"/>
  </cols>
  <sheetData>
    <row r="1" spans="1:3" ht="25.9">
      <c r="A1" s="93" t="s">
        <v>169</v>
      </c>
      <c r="B1" s="93"/>
      <c r="C1" s="93"/>
    </row>
    <row r="2" spans="1:3">
      <c r="A2" s="46" t="s">
        <v>59</v>
      </c>
      <c r="B2" s="83" t="str">
        <f>'AUTOS NOTA 324-478'!B2:C2</f>
        <v>125615651-214783</v>
      </c>
      <c r="C2" s="84"/>
    </row>
    <row r="3" spans="1:3">
      <c r="A3" s="5" t="s">
        <v>61</v>
      </c>
      <c r="B3" s="54" t="str">
        <f>'AUTOS  NOTA 322'!B2:C2</f>
        <v>25095408900120240006300</v>
      </c>
      <c r="C3" s="54"/>
    </row>
    <row r="4" spans="1:3">
      <c r="A4" s="5" t="s">
        <v>62</v>
      </c>
      <c r="B4" s="54" t="str">
        <f>'AUTOS  NOTA 322'!B3:C3</f>
        <v>JUZGADO 001 PROMISCUO MUNICIPAL DE BITUIMA, CUNDINAMARCA</v>
      </c>
      <c r="C4" s="54"/>
    </row>
    <row r="5" spans="1:3">
      <c r="A5" s="5" t="s">
        <v>63</v>
      </c>
      <c r="B5" s="54" t="str">
        <f>'AUTOS  NOTA 322'!B4:C4</f>
        <v>HEREDEROS INDETERMINADOS DE ALEJANDRO RODRIGUEZ BETANCURT, TRANSPORTES LA ESPERANZA S.A. ABSORBIDA POR FLOTA AGUILA S.A, ALLIANZ SEGUROS S.A</v>
      </c>
      <c r="C5" s="54"/>
    </row>
    <row r="6" spans="1:3" ht="15" customHeight="1">
      <c r="A6" s="5" t="s">
        <v>64</v>
      </c>
      <c r="B6" s="54" t="str">
        <f>'AUTOS  NOTA 322'!B5:C5</f>
        <v>CLEMENCIA VIVAS BEJARANO (COMPAÑERA PERMANENTE) (23/12/1969)
KAREN JULIED ZEA VIVAS (HIJA) (11/06/2000)
DANIELA ALEJANDRA ZEA VIVAS (HIJA) (08/06/1996)
JULIAN ANDRES ZEA VIVAS (HIJO) (30/06/1994)</v>
      </c>
      <c r="C6" s="54"/>
    </row>
    <row r="7" spans="1:3" ht="15" customHeight="1">
      <c r="A7" s="5" t="s">
        <v>65</v>
      </c>
      <c r="B7" s="54" t="str">
        <f>'AUTOS  NOTA 322'!B6:C6</f>
        <v>LLAMADA EN GARANTIA</v>
      </c>
      <c r="C7" s="54"/>
    </row>
    <row r="8" spans="1:3" ht="15" customHeight="1">
      <c r="A8" s="23" t="s">
        <v>66</v>
      </c>
      <c r="B8" s="54" t="str">
        <f>'AUTOS  NOTA 322'!B7:C8</f>
        <v>NORMAN ORLANDO ZEA</v>
      </c>
      <c r="C8" s="54"/>
    </row>
    <row r="9" spans="1:3" ht="18.95" customHeight="1">
      <c r="A9" s="5" t="s">
        <v>170</v>
      </c>
      <c r="B9" s="54"/>
      <c r="C9" s="54"/>
    </row>
    <row r="10" spans="1:3">
      <c r="A10" s="6" t="s">
        <v>130</v>
      </c>
      <c r="B10" s="120">
        <f>'AUTOS NOTA 324-478'!B20:C20</f>
        <v>1024920000</v>
      </c>
      <c r="C10" s="120"/>
    </row>
    <row r="11" spans="1:3">
      <c r="A11" s="6" t="s">
        <v>171</v>
      </c>
      <c r="B11" s="121">
        <f>'AUTOS NOTA 324-478'!B40:C40</f>
        <v>16666</v>
      </c>
      <c r="C11" s="54"/>
    </row>
    <row r="12" spans="1:3" ht="28.9">
      <c r="A12" s="6" t="s">
        <v>172</v>
      </c>
      <c r="B12" s="118"/>
      <c r="C12" s="119"/>
    </row>
    <row r="13" spans="1:3" ht="43.15">
      <c r="A13" s="5" t="s">
        <v>173</v>
      </c>
      <c r="B13" s="54"/>
      <c r="C13" s="54"/>
    </row>
    <row r="14" spans="1:3" ht="43.15">
      <c r="A14" s="5" t="s">
        <v>174</v>
      </c>
      <c r="B14" s="54"/>
      <c r="C14" s="54"/>
    </row>
    <row r="15" spans="1:3">
      <c r="A15" s="5" t="s">
        <v>175</v>
      </c>
      <c r="B15" s="45"/>
      <c r="C15" s="45"/>
    </row>
    <row r="16" spans="1:3">
      <c r="A16" s="6" t="s">
        <v>176</v>
      </c>
      <c r="B16" s="54"/>
      <c r="C16" s="54"/>
    </row>
    <row r="17" spans="1:3">
      <c r="A17" s="45" t="s">
        <v>177</v>
      </c>
      <c r="B17" s="119"/>
      <c r="C17" s="11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defaultColWidth="0" defaultRowHeight="14.45"/>
  <cols>
    <col min="1" max="1" width="54.42578125" customWidth="1"/>
    <col min="2" max="2" width="23.42578125" customWidth="1"/>
    <col min="3" max="3" width="98.85546875" customWidth="1"/>
    <col min="4" max="8" width="0" hidden="1" customWidth="1"/>
    <col min="9" max="16384" width="11.42578125" hidden="1"/>
  </cols>
  <sheetData>
    <row r="1" spans="1:3" ht="25.9">
      <c r="A1" s="93" t="s">
        <v>178</v>
      </c>
      <c r="B1" s="93"/>
      <c r="C1" s="93"/>
    </row>
    <row r="2" spans="1:3">
      <c r="A2" s="32" t="s">
        <v>59</v>
      </c>
      <c r="B2" s="83" t="s">
        <v>179</v>
      </c>
      <c r="C2" s="84"/>
    </row>
    <row r="3" spans="1:3" ht="15">
      <c r="A3" s="5" t="s">
        <v>61</v>
      </c>
      <c r="B3" s="54" t="s">
        <v>180</v>
      </c>
      <c r="C3" s="54"/>
    </row>
    <row r="4" spans="1:3" ht="15">
      <c r="A4" s="5" t="s">
        <v>62</v>
      </c>
      <c r="B4" s="54" t="s">
        <v>3</v>
      </c>
      <c r="C4" s="54"/>
    </row>
    <row r="5" spans="1:3" ht="15">
      <c r="A5" s="5" t="s">
        <v>63</v>
      </c>
      <c r="B5" s="54" t="s">
        <v>181</v>
      </c>
      <c r="C5" s="54"/>
    </row>
    <row r="6" spans="1:3" ht="15">
      <c r="A6" s="5" t="s">
        <v>64</v>
      </c>
      <c r="B6" s="54" t="s">
        <v>182</v>
      </c>
      <c r="C6" s="54"/>
    </row>
    <row r="7" spans="1:3" ht="15">
      <c r="A7" s="5" t="s">
        <v>65</v>
      </c>
      <c r="B7" s="54" t="s">
        <v>10</v>
      </c>
      <c r="C7" s="54"/>
    </row>
    <row r="8" spans="1:3" ht="15">
      <c r="A8" s="5" t="s">
        <v>170</v>
      </c>
      <c r="B8" s="54" t="s">
        <v>183</v>
      </c>
      <c r="C8" s="54"/>
    </row>
    <row r="9" spans="1:3" ht="15">
      <c r="A9" s="6" t="s">
        <v>130</v>
      </c>
      <c r="B9" s="120">
        <v>100000000</v>
      </c>
      <c r="C9" s="120"/>
    </row>
    <row r="10" spans="1:3">
      <c r="A10" s="5" t="s">
        <v>184</v>
      </c>
      <c r="B10" s="123">
        <v>0</v>
      </c>
      <c r="C10" s="123"/>
    </row>
    <row r="11" spans="1:3">
      <c r="A11" s="5" t="s">
        <v>185</v>
      </c>
      <c r="B11" s="54"/>
      <c r="C11" s="54"/>
    </row>
    <row r="12" spans="1:3">
      <c r="A12" s="5" t="s">
        <v>186</v>
      </c>
      <c r="B12" s="54"/>
      <c r="C12" s="54"/>
    </row>
    <row r="13" spans="1:3">
      <c r="A13" s="5" t="s">
        <v>187</v>
      </c>
      <c r="B13" s="122"/>
      <c r="C13" s="122"/>
    </row>
    <row r="14" spans="1:3">
      <c r="A14" s="5" t="s">
        <v>188</v>
      </c>
      <c r="B14" s="54"/>
      <c r="C14" s="54"/>
    </row>
    <row r="20" spans="4:8">
      <c r="D20" t="str">
        <f t="shared" ref="D20:H23" si="0">UPPER(D18)</f>
        <v/>
      </c>
      <c r="E20" t="str">
        <f t="shared" si="0"/>
        <v/>
      </c>
      <c r="F20" t="str">
        <f t="shared" si="0"/>
        <v/>
      </c>
      <c r="G20" t="str">
        <f t="shared" si="0"/>
        <v/>
      </c>
      <c r="H20" t="str">
        <f t="shared" si="0"/>
        <v/>
      </c>
    </row>
    <row r="21" spans="4:8">
      <c r="D21" t="str">
        <f t="shared" si="0"/>
        <v/>
      </c>
      <c r="E21" t="str">
        <f t="shared" si="0"/>
        <v/>
      </c>
      <c r="F21" t="str">
        <f t="shared" si="0"/>
        <v/>
      </c>
      <c r="G21" t="str">
        <f t="shared" si="0"/>
        <v/>
      </c>
      <c r="H21" t="str">
        <f t="shared" si="0"/>
        <v/>
      </c>
    </row>
    <row r="22" spans="4:8">
      <c r="D22" t="str">
        <f t="shared" si="0"/>
        <v/>
      </c>
      <c r="E22" t="str">
        <f t="shared" si="0"/>
        <v/>
      </c>
      <c r="F22" t="str">
        <f t="shared" si="0"/>
        <v/>
      </c>
      <c r="G22" t="str">
        <f t="shared" si="0"/>
        <v/>
      </c>
      <c r="H22" t="str">
        <f t="shared" si="0"/>
        <v/>
      </c>
    </row>
    <row r="23" spans="4:8">
      <c r="D23" t="str">
        <f>UPPER(D21)</f>
        <v/>
      </c>
      <c r="E23" t="str">
        <f t="shared" si="0"/>
        <v/>
      </c>
      <c r="F23" t="str">
        <f t="shared" si="0"/>
        <v/>
      </c>
      <c r="G23" t="str">
        <f t="shared" si="0"/>
        <v/>
      </c>
      <c r="H23" t="str">
        <f t="shared" si="0"/>
        <v/>
      </c>
    </row>
    <row r="24" spans="4:8">
      <c r="D24" t="str">
        <f t="shared" ref="D24:H25" si="1">UPPER(D22)</f>
        <v/>
      </c>
      <c r="E24" t="str">
        <f t="shared" si="1"/>
        <v/>
      </c>
      <c r="F24" t="str">
        <f t="shared" si="1"/>
        <v/>
      </c>
      <c r="G24" t="str">
        <f t="shared" si="1"/>
        <v/>
      </c>
      <c r="H24" t="str">
        <f t="shared" si="1"/>
        <v/>
      </c>
    </row>
    <row r="25" spans="4:8">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defaultColWidth="0" defaultRowHeight="14.45"/>
  <cols>
    <col min="1" max="1" width="72.85546875" customWidth="1"/>
    <col min="2" max="2" width="39.85546875" customWidth="1"/>
    <col min="3" max="3" width="96.28515625" customWidth="1"/>
    <col min="4" max="16384" width="11.42578125" hidden="1"/>
  </cols>
  <sheetData>
    <row r="1" spans="1:6" ht="25.9">
      <c r="A1" s="93" t="s">
        <v>189</v>
      </c>
      <c r="B1" s="93"/>
      <c r="C1" s="93"/>
    </row>
    <row r="2" spans="1:6">
      <c r="A2" s="46" t="s">
        <v>59</v>
      </c>
      <c r="B2" s="83" t="s">
        <v>179</v>
      </c>
      <c r="C2" s="84"/>
    </row>
    <row r="3" spans="1:6" ht="15">
      <c r="A3" s="5" t="s">
        <v>61</v>
      </c>
      <c r="B3" s="54" t="s">
        <v>180</v>
      </c>
      <c r="C3" s="54"/>
    </row>
    <row r="4" spans="1:6" ht="15">
      <c r="A4" s="5" t="s">
        <v>62</v>
      </c>
      <c r="B4" s="54" t="s">
        <v>3</v>
      </c>
      <c r="C4" s="54"/>
    </row>
    <row r="5" spans="1:6" ht="15">
      <c r="A5" s="5" t="s">
        <v>63</v>
      </c>
      <c r="B5" s="54" t="s">
        <v>181</v>
      </c>
      <c r="C5" s="54"/>
    </row>
    <row r="6" spans="1:6" ht="15">
      <c r="A6" s="5" t="s">
        <v>64</v>
      </c>
      <c r="B6" s="54" t="s">
        <v>182</v>
      </c>
      <c r="C6" s="54"/>
    </row>
    <row r="7" spans="1:6" ht="15">
      <c r="A7" s="5" t="s">
        <v>65</v>
      </c>
      <c r="B7" s="54" t="s">
        <v>10</v>
      </c>
      <c r="C7" s="54"/>
    </row>
    <row r="8" spans="1:6" ht="15">
      <c r="A8" s="5" t="s">
        <v>190</v>
      </c>
      <c r="B8" s="54" t="s">
        <v>183</v>
      </c>
      <c r="C8" s="54"/>
    </row>
    <row r="9" spans="1:6">
      <c r="A9" s="5" t="s">
        <v>191</v>
      </c>
      <c r="B9" s="54"/>
      <c r="C9" s="54"/>
    </row>
    <row r="10" spans="1:6" ht="111" customHeight="1">
      <c r="A10" s="5" t="s">
        <v>192</v>
      </c>
      <c r="B10" s="54"/>
      <c r="C10" s="54"/>
    </row>
    <row r="11" spans="1:6" ht="21" customHeight="1">
      <c r="A11" s="124"/>
      <c r="B11" s="124"/>
      <c r="C11" s="124"/>
      <c r="E11" t="s">
        <v>122</v>
      </c>
      <c r="F11" s="18">
        <v>0.7</v>
      </c>
    </row>
    <row r="12" spans="1:6" hidden="1">
      <c r="A12" s="125"/>
      <c r="B12" s="125"/>
      <c r="C12" s="125"/>
      <c r="E12" t="s">
        <v>124</v>
      </c>
      <c r="F12" s="19">
        <v>0.3</v>
      </c>
    </row>
    <row r="13" spans="1:6" ht="18">
      <c r="A13" s="126" t="s">
        <v>193</v>
      </c>
      <c r="B13" s="126"/>
      <c r="C13" s="126"/>
    </row>
    <row r="14" spans="1:6">
      <c r="A14" s="52" t="s">
        <v>125</v>
      </c>
      <c r="B14" s="98" t="s">
        <v>126</v>
      </c>
      <c r="C14" s="99"/>
    </row>
    <row r="15" spans="1:6" ht="28.9">
      <c r="A15" s="17" t="s">
        <v>129</v>
      </c>
      <c r="B15" s="127">
        <f>((C17+C18+C20+C21+C25+C23+C27+C29+C24+C28)-C32)*C31*C33</f>
        <v>1000000000</v>
      </c>
      <c r="C15" s="127"/>
    </row>
    <row r="16" spans="1:6">
      <c r="A16" s="6" t="s">
        <v>130</v>
      </c>
      <c r="B16" s="128" t="s">
        <v>117</v>
      </c>
      <c r="C16" s="129"/>
    </row>
    <row r="17" spans="1:3">
      <c r="A17" s="96"/>
      <c r="B17" s="51" t="s">
        <v>118</v>
      </c>
      <c r="C17" s="24">
        <v>1000000000</v>
      </c>
    </row>
    <row r="18" spans="1:3">
      <c r="A18" s="97"/>
      <c r="B18" s="51" t="s">
        <v>119</v>
      </c>
      <c r="C18" s="24">
        <v>0</v>
      </c>
    </row>
    <row r="19" spans="1:3">
      <c r="A19" s="97"/>
      <c r="B19" s="103" t="s">
        <v>131</v>
      </c>
      <c r="C19" s="104"/>
    </row>
    <row r="20" spans="1:3">
      <c r="A20" s="97"/>
      <c r="B20" s="51" t="s">
        <v>120</v>
      </c>
      <c r="C20" s="24">
        <v>0</v>
      </c>
    </row>
    <row r="21" spans="1:3" ht="28.9">
      <c r="A21" s="97"/>
      <c r="B21" s="51" t="s">
        <v>132</v>
      </c>
      <c r="C21" s="24">
        <v>0</v>
      </c>
    </row>
    <row r="22" spans="1:3">
      <c r="A22" s="97"/>
      <c r="B22" s="103" t="s">
        <v>133</v>
      </c>
      <c r="C22" s="104"/>
    </row>
    <row r="23" spans="1:3">
      <c r="A23" s="97"/>
      <c r="B23" s="51" t="s">
        <v>134</v>
      </c>
      <c r="C23" s="24">
        <v>0</v>
      </c>
    </row>
    <row r="24" spans="1:3">
      <c r="A24" s="97"/>
      <c r="B24" s="51" t="s">
        <v>118</v>
      </c>
      <c r="C24" s="24">
        <v>0</v>
      </c>
    </row>
    <row r="25" spans="1:3">
      <c r="A25" s="97"/>
      <c r="B25" s="51" t="s">
        <v>119</v>
      </c>
      <c r="C25" s="24">
        <v>0</v>
      </c>
    </row>
    <row r="26" spans="1:3">
      <c r="A26" s="97"/>
      <c r="B26" s="103" t="s">
        <v>135</v>
      </c>
      <c r="C26" s="104"/>
    </row>
    <row r="27" spans="1:3">
      <c r="A27" s="97"/>
      <c r="B27" s="51"/>
      <c r="C27" s="24"/>
    </row>
    <row r="28" spans="1:3">
      <c r="A28" s="97"/>
      <c r="B28" s="51" t="s">
        <v>118</v>
      </c>
      <c r="C28" s="24">
        <v>0</v>
      </c>
    </row>
    <row r="29" spans="1:3">
      <c r="A29" s="97"/>
      <c r="B29" s="51" t="s">
        <v>119</v>
      </c>
      <c r="C29" s="24">
        <v>0</v>
      </c>
    </row>
    <row r="30" spans="1:3">
      <c r="A30" s="97"/>
      <c r="B30" s="103" t="s">
        <v>136</v>
      </c>
      <c r="C30" s="104"/>
    </row>
    <row r="31" spans="1:3">
      <c r="A31" s="97"/>
      <c r="B31" s="51" t="s">
        <v>137</v>
      </c>
      <c r="C31" s="25">
        <v>1</v>
      </c>
    </row>
    <row r="32" spans="1:3">
      <c r="A32" s="97"/>
      <c r="B32" s="51" t="s">
        <v>72</v>
      </c>
      <c r="C32" s="26">
        <v>0</v>
      </c>
    </row>
    <row r="33" spans="1:3">
      <c r="A33" s="97"/>
      <c r="B33" s="51" t="s">
        <v>139</v>
      </c>
      <c r="C33" s="25">
        <v>1</v>
      </c>
    </row>
    <row r="34" spans="1:3">
      <c r="A34" s="20" t="s">
        <v>140</v>
      </c>
      <c r="B34" s="100">
        <f>IFERROR(B15*(VLOOKUP(B14,E11:F13,2,0)),16666)</f>
        <v>16666</v>
      </c>
      <c r="C34" s="100"/>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defaultColWidth="11.42578125" defaultRowHeight="14.45"/>
  <cols>
    <col min="4" max="4" width="20.140625" bestFit="1" customWidth="1"/>
    <col min="5" max="5" width="42.85546875" bestFit="1" customWidth="1"/>
    <col min="12" max="12" width="30.5703125" customWidth="1"/>
    <col min="13" max="13" width="16" customWidth="1"/>
  </cols>
  <sheetData>
    <row r="1" spans="1:15">
      <c r="A1" s="8" t="s">
        <v>73</v>
      </c>
      <c r="B1" t="s">
        <v>78</v>
      </c>
      <c r="C1" s="8" t="s">
        <v>80</v>
      </c>
      <c r="D1" s="8" t="s">
        <v>194</v>
      </c>
      <c r="E1" s="3" t="s">
        <v>87</v>
      </c>
      <c r="F1" s="2" t="s">
        <v>122</v>
      </c>
      <c r="G1" s="4">
        <v>0</v>
      </c>
      <c r="H1" t="s">
        <v>195</v>
      </c>
      <c r="I1" t="s">
        <v>196</v>
      </c>
      <c r="K1" t="s">
        <v>10</v>
      </c>
      <c r="L1" s="22" t="s">
        <v>12</v>
      </c>
      <c r="M1" t="s">
        <v>74</v>
      </c>
      <c r="N1" t="s">
        <v>122</v>
      </c>
      <c r="O1" t="s">
        <v>197</v>
      </c>
    </row>
    <row r="2" spans="1:15">
      <c r="A2" t="s">
        <v>74</v>
      </c>
      <c r="B2" t="s">
        <v>90</v>
      </c>
      <c r="C2" t="s">
        <v>198</v>
      </c>
      <c r="D2" s="2" t="s">
        <v>199</v>
      </c>
      <c r="E2" s="1" t="s">
        <v>200</v>
      </c>
      <c r="F2" s="2" t="s">
        <v>126</v>
      </c>
      <c r="G2" s="4">
        <v>0.7</v>
      </c>
      <c r="H2" t="s">
        <v>201</v>
      </c>
      <c r="I2" t="s">
        <v>202</v>
      </c>
      <c r="K2" t="s">
        <v>203</v>
      </c>
      <c r="L2" s="22" t="s">
        <v>70</v>
      </c>
      <c r="M2" t="s">
        <v>204</v>
      </c>
      <c r="N2" t="s">
        <v>124</v>
      </c>
      <c r="O2" t="s">
        <v>90</v>
      </c>
    </row>
    <row r="3" spans="1:15">
      <c r="A3" t="s">
        <v>204</v>
      </c>
      <c r="C3" t="s">
        <v>205</v>
      </c>
      <c r="D3" s="2" t="s">
        <v>206</v>
      </c>
      <c r="E3" s="1" t="s">
        <v>207</v>
      </c>
      <c r="F3" s="2" t="s">
        <v>124</v>
      </c>
      <c r="G3" s="4">
        <v>0.3</v>
      </c>
      <c r="H3" t="s">
        <v>29</v>
      </c>
      <c r="I3" t="s">
        <v>208</v>
      </c>
      <c r="L3" s="22" t="s">
        <v>209</v>
      </c>
      <c r="M3" t="s">
        <v>210</v>
      </c>
      <c r="N3" t="s">
        <v>126</v>
      </c>
    </row>
    <row r="4" spans="1:15">
      <c r="A4" t="s">
        <v>210</v>
      </c>
      <c r="C4" t="s">
        <v>81</v>
      </c>
      <c r="E4" s="1" t="s">
        <v>211</v>
      </c>
      <c r="H4" t="s">
        <v>212</v>
      </c>
      <c r="I4" t="s">
        <v>213</v>
      </c>
      <c r="L4" t="s">
        <v>214</v>
      </c>
    </row>
    <row r="5" spans="1:15">
      <c r="A5" t="s">
        <v>215</v>
      </c>
      <c r="E5" s="1" t="s">
        <v>216</v>
      </c>
      <c r="H5" t="s">
        <v>217</v>
      </c>
      <c r="I5" t="s">
        <v>218</v>
      </c>
      <c r="L5" s="22" t="s">
        <v>219</v>
      </c>
    </row>
    <row r="6" spans="1:15">
      <c r="E6" s="1" t="s">
        <v>220</v>
      </c>
      <c r="I6" t="s">
        <v>36</v>
      </c>
      <c r="L6" s="22" t="s">
        <v>221</v>
      </c>
    </row>
    <row r="7" spans="1:15">
      <c r="E7" s="1" t="s">
        <v>88</v>
      </c>
      <c r="I7" t="s">
        <v>222</v>
      </c>
      <c r="L7" s="22" t="s">
        <v>223</v>
      </c>
    </row>
    <row r="8" spans="1:15">
      <c r="E8" s="1" t="s">
        <v>224</v>
      </c>
      <c r="L8" s="22" t="s">
        <v>133</v>
      </c>
    </row>
    <row r="9" spans="1:15">
      <c r="L9" s="22" t="s">
        <v>225</v>
      </c>
    </row>
    <row r="10" spans="1:15">
      <c r="L10" s="22" t="s">
        <v>226</v>
      </c>
    </row>
    <row r="11" spans="1:15">
      <c r="L11" s="22" t="s">
        <v>227</v>
      </c>
    </row>
    <row r="12" spans="1:15">
      <c r="L12" s="22" t="s">
        <v>228</v>
      </c>
    </row>
    <row r="13" spans="1:15">
      <c r="L13" s="22" t="s">
        <v>229</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2025-07-18T19:03:39Z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