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Reinaldo Antonio Murillo Portela/"/>
    </mc:Choice>
  </mc:AlternateContent>
  <xr:revisionPtr revIDLastSave="0" documentId="8_{0740A03D-45C9-4D35-A565-A29A9D125693}" xr6:coauthVersionLast="47" xr6:coauthVersionMax="47" xr10:uidLastSave="{00000000-0000-0000-0000-000000000000}"/>
  <bookViews>
    <workbookView xWindow="-120" yWindow="-120" windowWidth="19440" windowHeight="14880" activeTab="1"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c r="B15" i="12"/>
  <c r="B34" i="12"/>
  <c r="B8" i="12"/>
  <c r="B7" i="12"/>
  <c r="B6" i="12"/>
  <c r="B5" i="12"/>
  <c r="B4" i="12"/>
  <c r="B3" i="12"/>
  <c r="B2" i="12"/>
  <c r="H21" i="11"/>
  <c r="H23" i="11"/>
  <c r="H25" i="11"/>
  <c r="G21" i="11"/>
  <c r="G23" i="11"/>
  <c r="G25" i="11"/>
  <c r="F21" i="11"/>
  <c r="F23" i="11"/>
  <c r="F25" i="11"/>
  <c r="E21" i="11"/>
  <c r="E23" i="11"/>
  <c r="E25" i="11"/>
  <c r="D21" i="11"/>
  <c r="D23" i="11"/>
  <c r="D25" i="11"/>
  <c r="H20" i="11"/>
  <c r="H22" i="11"/>
  <c r="H24" i="11"/>
  <c r="G20" i="11"/>
  <c r="G22" i="11"/>
  <c r="G24" i="11"/>
  <c r="F20" i="11"/>
  <c r="F22" i="11"/>
  <c r="F24" i="11"/>
  <c r="E20" i="11"/>
  <c r="E22" i="11"/>
  <c r="E24" i="11"/>
  <c r="D20" i="11"/>
  <c r="D22" i="11"/>
  <c r="D24" i="11"/>
  <c r="B9" i="11"/>
  <c r="B8" i="11"/>
  <c r="B7" i="11"/>
  <c r="B6" i="11"/>
  <c r="B5" i="11"/>
  <c r="B4" i="11"/>
  <c r="B3" i="11"/>
  <c r="B2" i="11"/>
  <c r="B10" i="9"/>
  <c r="B2" i="8"/>
  <c r="B2" i="9"/>
  <c r="B8" i="9"/>
  <c r="B7" i="9"/>
  <c r="B6" i="9"/>
  <c r="B5" i="9"/>
  <c r="B4" i="9"/>
  <c r="B3" i="9"/>
  <c r="B8" i="8"/>
  <c r="B7" i="8"/>
  <c r="B6" i="8"/>
  <c r="B5" i="8"/>
  <c r="B4" i="8"/>
  <c r="B3" i="8"/>
  <c r="B8" i="7"/>
  <c r="B4" i="7"/>
  <c r="B5" i="7"/>
  <c r="B6" i="7"/>
  <c r="B7" i="7"/>
  <c r="B3" i="7"/>
  <c r="B9" i="8"/>
  <c r="B11" i="9"/>
</calcChain>
</file>

<file path=xl/sharedStrings.xml><?xml version="1.0" encoding="utf-8"?>
<sst xmlns="http://schemas.openxmlformats.org/spreadsheetml/2006/main" count="328" uniqueCount="218">
  <si>
    <t>SOLICITUD DE ANTECEDENTES -ABOGADO EXTERNO-</t>
  </si>
  <si>
    <t>RADICADO(23 DIGITOS)</t>
  </si>
  <si>
    <t>73319-40-89-001-2024-00144-00</t>
  </si>
  <si>
    <t>JUZGADO</t>
  </si>
  <si>
    <t>Juzgado Primero Promiscuo Municipal del Guamo, Tolima</t>
  </si>
  <si>
    <t>DEMANDADO</t>
  </si>
  <si>
    <t>1. Hernan Dario Gomez Bonilla
2. Inversiones Sanchez Suarez S.A.S. ZOMAC
3. Allianz Seguros S.A.</t>
  </si>
  <si>
    <t xml:space="preserve">DEMANDANTE </t>
  </si>
  <si>
    <t>Reinaldo Antonio Murillo Portela C.C. 93.080.981</t>
  </si>
  <si>
    <t>TIPO DE VINCULACION COMPAÑÍA</t>
  </si>
  <si>
    <t>DEMANDA DIRECTA</t>
  </si>
  <si>
    <t xml:space="preserve">TIPO DE PERJUCIO </t>
  </si>
  <si>
    <t>RCE HOMICIDIO</t>
  </si>
  <si>
    <t>INTERVINIENTE -NOMBRE DE LESIONADO O MUERTO (S) DEL PROCESO</t>
  </si>
  <si>
    <t>Maria Luisa Quintana Rodríguez</t>
  </si>
  <si>
    <t xml:space="preserve">NUMERO DE IDENTIFICACION </t>
  </si>
  <si>
    <t xml:space="preserve">DOMICILIO </t>
  </si>
  <si>
    <t>Sin información</t>
  </si>
  <si>
    <t xml:space="preserve">TELEFONO </t>
  </si>
  <si>
    <t>CORREO ELECTRONICO</t>
  </si>
  <si>
    <t xml:space="preserve">ESTADO CIVIL </t>
  </si>
  <si>
    <t xml:space="preserve">FECHA DE NACIMIENTO </t>
  </si>
  <si>
    <t xml:space="preserve">EDAD AL MOMENTO DEL SINIESTRO </t>
  </si>
  <si>
    <t>26 años</t>
  </si>
  <si>
    <t xml:space="preserve">FECHA DE DEFUNCION </t>
  </si>
  <si>
    <t>13 de noviembre de 2020</t>
  </si>
  <si>
    <t xml:space="preserve">SITUCION LABORAL </t>
  </si>
  <si>
    <t xml:space="preserve">PROFESION </t>
  </si>
  <si>
    <t xml:space="preserve">INGRESOS NETOS </t>
  </si>
  <si>
    <t>sin informacion</t>
  </si>
  <si>
    <t>NUMERO DE LESIONADOS Y/O FALLECIDOS  SEGÚN IPAT</t>
  </si>
  <si>
    <t xml:space="preserve">CONDICION </t>
  </si>
  <si>
    <t xml:space="preserve">Ciclista </t>
  </si>
  <si>
    <t>FECHA DE LOS HECHOS</t>
  </si>
  <si>
    <t>FECHA DE SOLICITUD AUDIENCIA PREJUDICIAL</t>
  </si>
  <si>
    <t>No aplica- se solicitó inscripción de la demanda sobre el vehiculo automotor</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</si>
  <si>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</si>
  <si>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</si>
  <si>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El día 13 de noviembre de 2020, siendo las 2:40 p.m. aproximadamente,  a la altura del kilómetro 29 + 200 metros, vereda Chontaduro del Guamo Tolima se presentó un hecho de tránsito en el que se vio involucrado el vehículo tipo volqueta de placas THY-838, el cual era conducido por Hernán Darío Gómez Bonilla y la bicicleta en la que se transportaba la señora María Luisa Quintana Rodríguez. El hecho se produjo cuando el vehículo tipo volqueta y la ciclista se transportaban en el mismo sentido. Se advierte en la demanda que, para el momento de ocurrencia del hecho, la señora Quintana Rodríguez se encontraba en estado de embarazo.
Como consecuencia del hecho se elaboró el Informe Policial de Accidente de Tránsito No. C-001097884 en el cual se codificó al conductor del vehículo tipo volqueta con la hipótesis 157 "transitar por la berma". 
El día 13 de febrero de 2021, se presentó reclamación a Allianz Seguros S.A., quien dio respuesta a través de comunicación del 15 de marzo de 2021, solicitando al señor Reinaldo Antonio Murillo Portela acreditar en debida forma la calidad de víctima, puesto que la indemnización se pagó a los padres de la fallecida. Cabe resaltar que existe decisión de un juez de familia que negó la declaratoria de unión marital de hecho de la occisa y el hoy demandnate Reinaldo Murillo, solo se demostró una relación que no trascendió a una UMH. </t>
  </si>
  <si>
    <t>ASEGURADO</t>
  </si>
  <si>
    <t>Inversiones Sanchez Suarez S.A.S. ZOMAC</t>
  </si>
  <si>
    <t>NIT ASEGURADO</t>
  </si>
  <si>
    <t>901.192.246-6</t>
  </si>
  <si>
    <t>PLACA VEHÍCULO ASEGURADO (SI APLICA)</t>
  </si>
  <si>
    <t>THY-838</t>
  </si>
  <si>
    <t>NO. PÓLIZA VINCULADA</t>
  </si>
  <si>
    <t>FECHA DE ASIGNACIÓN</t>
  </si>
  <si>
    <t>26 de marzo de 2025</t>
  </si>
  <si>
    <t>FECHA DE NOTIFICACIÓN</t>
  </si>
  <si>
    <t>25 de marzo de 2025</t>
  </si>
  <si>
    <t>FECHA DE CONTESTACION 
*RECOMENDACIÓN: FECHA MÁXIMA PARA CONTESTAR LA DEMANDA ACORDE A LO ESTIÚLADO EN LA NORMA.</t>
  </si>
  <si>
    <t>28 de abril de 2025</t>
  </si>
  <si>
    <t>REMISION DE ANTECEDENTES - ABOGADO INTERNO-</t>
  </si>
  <si>
    <t>SINIESTRO - APLICATIVO</t>
  </si>
  <si>
    <t>Radicado(23 digitos)</t>
  </si>
  <si>
    <t>Juzgado</t>
  </si>
  <si>
    <t>Demandado</t>
  </si>
  <si>
    <t xml:space="preserve">Demandante </t>
  </si>
  <si>
    <t>Tipo de vinculacion compañía</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</si>
  <si>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</si>
  <si>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</si>
  <si>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</si>
  <si>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</si>
  <si>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</si>
  <si>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</si>
  <si>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</si>
  <si>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</si>
  <si>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</si>
  <si>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</si>
  <si>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</si>
  <si>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</si>
  <si>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</si>
  <si>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</si>
  <si>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</si>
  <si>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</si>
  <si>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</si>
  <si>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</si>
  <si>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</si>
  <si>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</si>
  <si>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</si>
  <si>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</si>
  <si>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</si>
  <si>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</si>
  <si>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</si>
  <si>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</si>
  <si>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</si>
  <si>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</si>
  <si>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</si>
  <si>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</si>
  <si>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</si>
  <si>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</si>
  <si>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</si>
  <si>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</si>
  <si>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</si>
  <si>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</si>
  <si>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</si>
  <si>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</si>
  <si>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</si>
  <si>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</si>
  <si>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</si>
  <si>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</si>
  <si>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</si>
  <si>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</si>
  <si>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</si>
  <si>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</si>
  <si>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</si>
  <si>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</si>
  <si>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</si>
  <si>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</si>
  <si>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</si>
  <si>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</si>
  <si>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</si>
  <si>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</si>
  <si>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</si>
  <si>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</si>
  <si>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</si>
  <si>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</si>
  <si>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</si>
  <si>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</si>
  <si>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</si>
  <si>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</si>
  <si>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</si>
  <si>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</si>
  <si>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</si>
  <si>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</si>
  <si>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</si>
  <si>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</si>
  <si>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</si>
  <si>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</si>
  <si>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</si>
  <si>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</si>
  <si>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</si>
  <si>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</si>
  <si>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</si>
  <si>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</si>
  <si>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</si>
  <si>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</si>
  <si>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</si>
  <si>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</si>
  <si>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</si>
  <si>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</si>
  <si>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</si>
  <si>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</si>
  <si>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</si>
  <si>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</si>
  <si>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</si>
  <si>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</si>
  <si>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</si>
  <si>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</si>
  <si>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</si>
  <si>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</si>
  <si>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</si>
  <si>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</si>
  <si>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</si>
  <si>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</si>
  <si>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</si>
  <si>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</si>
  <si>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</si>
  <si>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</si>
  <si>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</si>
  <si>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</si>
  <si>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</si>
  <si>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</si>
  <si>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</si>
  <si>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</si>
  <si>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</si>
  <si>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</si>
  <si>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</si>
  <si>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</si>
  <si>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</si>
  <si>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</si>
  <si>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</si>
  <si>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SI</t>
  </si>
  <si>
    <t>CLASE DE REASEGURO</t>
  </si>
  <si>
    <t xml:space="preserve">Situcion Laboral </t>
  </si>
  <si>
    <t>Acompañante motorista</t>
  </si>
  <si>
    <t>LLAMADA EN GARANTIA</t>
  </si>
  <si>
    <t xml:space="preserve">RCE LESIONES </t>
  </si>
  <si>
    <t>OCURRENCIA</t>
  </si>
  <si>
    <t xml:space="preserve">SI </t>
  </si>
  <si>
    <t>CEDIDO</t>
  </si>
  <si>
    <t>FACULTATIVO</t>
  </si>
  <si>
    <t xml:space="preserve">Objetado por la Compañía </t>
  </si>
  <si>
    <t xml:space="preserve">Ocupado-trabajador cuenta ajena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</si>
  <si>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</si>
  <si>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</si>
  <si>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</si>
  <si>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</si>
  <si>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</si>
  <si>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</si>
  <si>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</si>
  <si>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</si>
  <si>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</si>
  <si>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</si>
  <si>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</si>
  <si>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</si>
  <si>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</si>
  <si>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</si>
  <si>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</si>
  <si>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</si>
  <si>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</si>
  <si>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</si>
  <si>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</si>
  <si>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</si>
  <si>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</si>
  <si>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</si>
  <si>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</si>
  <si>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</si>
  <si>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</si>
  <si>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</si>
  <si>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</si>
  <si>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</si>
  <si>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</si>
  <si>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095580571- 214807</t>
  </si>
  <si>
    <t>022752850 / 5</t>
  </si>
  <si>
    <t>12/09/2020 hasta las 24:00 horas del
09/09/2021.</t>
  </si>
  <si>
    <t xml:space="preserve">200 MN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</si>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</sst>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0" borderId="4"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2" xfId="0" applyFont="1" applyBorder="1" applyAlignment="1" applyProtection="1">
      <alignment horizontal="justify" vertical="top" wrapText="1"/>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0" borderId="1" xfId="0" applyBorder="1" applyAlignment="1">
      <alignment horizontal="justify" vertical="top"/>
    </xf>
    <xf numFmtId="0" fontId="0" fillId="0" borderId="2" xfId="0" applyBorder="1" applyAlignment="1">
      <alignment horizontal="justify" vertical="top"/>
    </xf>
    <xf numFmtId="0" fontId="2" fillId="7" borderId="1"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5" zoomScaleNormal="85" workbookViewId="0">
      <selection activeCell="B3" sqref="B3:C3"/>
    </sheetView>
  </sheetViews>
  <sheetFormatPr baseColWidth="10" defaultColWidth="0" defaultRowHeight="15" x14ac:dyDescent="0.25"/>
  <cols>
    <col min="1" max="1" width="69.140625" style="7" customWidth="1"/>
    <col min="2" max="2" width="55.140625" style="7" customWidth="1"/>
    <col min="3" max="3" width="108.85546875" style="7" customWidth="1"/>
    <col min="4" max="16384" width="11.42578125" style="2" hidden="1"/>
  </cols>
  <sheetData>
    <row r="1" spans="1:3" ht="26.25" x14ac:dyDescent="0.25">
      <c r="A1" s="54" t="s">
        <v>0</v>
      </c>
      <c r="B1" s="54"/>
      <c r="C1" s="54"/>
    </row>
    <row r="2" spans="1:3" x14ac:dyDescent="0.25">
      <c r="A2" s="5" t="s">
        <v>1</v>
      </c>
      <c r="B2" s="61" t="s">
        <v>2</v>
      </c>
      <c r="C2" s="62"/>
    </row>
    <row r="3" spans="1:3" x14ac:dyDescent="0.25">
      <c r="A3" s="5" t="s">
        <v>3</v>
      </c>
      <c r="B3" s="56" t="s">
        <v>4</v>
      </c>
      <c r="C3" s="57"/>
    </row>
    <row r="4" spans="1:3" x14ac:dyDescent="0.25">
      <c r="A4" s="5" t="s">
        <v>5</v>
      </c>
      <c r="B4" s="63" t="s">
        <v>6</v>
      </c>
      <c r="C4" s="57"/>
    </row>
    <row r="5" spans="1:3" ht="31.5" customHeight="1" x14ac:dyDescent="0.25">
      <c r="A5" s="5" t="s">
        <v>7</v>
      </c>
      <c r="B5" s="56" t="s">
        <v>8</v>
      </c>
      <c r="C5" s="57"/>
    </row>
    <row r="6" spans="1:3" x14ac:dyDescent="0.25">
      <c r="A6" s="5" t="s">
        <v>9</v>
      </c>
      <c r="B6" s="55" t="s">
        <v>10</v>
      </c>
      <c r="C6" s="55"/>
    </row>
    <row r="7" spans="1:3" x14ac:dyDescent="0.25">
      <c r="A7" s="48" t="s">
        <v>11</v>
      </c>
      <c r="B7" s="56" t="s">
        <v>12</v>
      </c>
      <c r="C7" s="57"/>
    </row>
    <row r="8" spans="1:3" ht="23.1" customHeight="1" x14ac:dyDescent="0.25">
      <c r="A8" s="47" t="s">
        <v>13</v>
      </c>
      <c r="B8" s="55" t="s">
        <v>14</v>
      </c>
      <c r="C8" s="55"/>
    </row>
    <row r="9" spans="1:3" x14ac:dyDescent="0.25">
      <c r="A9" s="47" t="s">
        <v>15</v>
      </c>
      <c r="B9" s="65">
        <v>1108931782</v>
      </c>
      <c r="C9" s="55"/>
    </row>
    <row r="10" spans="1:3" x14ac:dyDescent="0.25">
      <c r="A10" s="47" t="s">
        <v>16</v>
      </c>
      <c r="B10" s="58" t="s">
        <v>17</v>
      </c>
      <c r="C10" s="58"/>
    </row>
    <row r="11" spans="1:3" ht="30" customHeight="1" x14ac:dyDescent="0.25">
      <c r="A11" s="21" t="s">
        <v>18</v>
      </c>
      <c r="B11" s="58" t="s">
        <v>17</v>
      </c>
      <c r="C11" s="58"/>
    </row>
    <row r="12" spans="1:3" ht="30" customHeight="1" x14ac:dyDescent="0.25">
      <c r="A12" s="5" t="s">
        <v>19</v>
      </c>
      <c r="B12" s="71" t="s">
        <v>17</v>
      </c>
      <c r="C12" s="58"/>
    </row>
    <row r="13" spans="1:3" x14ac:dyDescent="0.25">
      <c r="A13" s="5" t="s">
        <v>20</v>
      </c>
      <c r="B13" s="55" t="s">
        <v>17</v>
      </c>
      <c r="C13" s="55"/>
    </row>
    <row r="14" spans="1:3" x14ac:dyDescent="0.25">
      <c r="A14" s="5" t="s">
        <v>21</v>
      </c>
      <c r="B14" s="66" t="s">
        <v>17</v>
      </c>
      <c r="C14" s="55"/>
    </row>
    <row r="15" spans="1:3" x14ac:dyDescent="0.25">
      <c r="A15" s="5" t="s">
        <v>22</v>
      </c>
      <c r="B15" s="55" t="s">
        <v>23</v>
      </c>
      <c r="C15" s="55"/>
    </row>
    <row r="16" spans="1:3" x14ac:dyDescent="0.25">
      <c r="A16" s="5" t="s">
        <v>24</v>
      </c>
      <c r="B16" s="55" t="s">
        <v>25</v>
      </c>
      <c r="C16" s="55"/>
    </row>
    <row r="17" spans="1:3" ht="15" customHeight="1" x14ac:dyDescent="0.25">
      <c r="A17" s="5" t="s">
        <v>26</v>
      </c>
      <c r="B17" s="55" t="s">
        <v>17</v>
      </c>
      <c r="C17" s="55"/>
    </row>
    <row r="18" spans="1:3" x14ac:dyDescent="0.25">
      <c r="A18" s="5" t="s">
        <v>27</v>
      </c>
      <c r="B18" s="58" t="s">
        <v>17</v>
      </c>
      <c r="C18" s="58"/>
    </row>
    <row r="19" spans="1:3" ht="18.75" customHeight="1" x14ac:dyDescent="0.25">
      <c r="A19" s="5" t="s">
        <v>28</v>
      </c>
      <c r="B19" s="59" t="s">
        <v>29</v>
      </c>
      <c r="C19" s="60"/>
    </row>
    <row r="20" spans="1:3" x14ac:dyDescent="0.25">
      <c r="A20" s="5" t="s">
        <v>30</v>
      </c>
      <c r="B20" s="55">
        <v>1</v>
      </c>
      <c r="C20" s="55"/>
    </row>
    <row r="21" spans="1:3" ht="17.25" customHeight="1" x14ac:dyDescent="0.25">
      <c r="A21" s="5" t="s">
        <v>31</v>
      </c>
      <c r="B21" s="58" t="s">
        <v>32</v>
      </c>
      <c r="C21" s="58"/>
    </row>
    <row r="22" spans="1:3" x14ac:dyDescent="0.25">
      <c r="A22" s="47" t="s">
        <v>33</v>
      </c>
      <c r="B22" s="69" t="s">
        <v>25</v>
      </c>
      <c r="C22" s="69"/>
    </row>
    <row r="23" spans="1:3" x14ac:dyDescent="0.25">
      <c r="A23" s="47" t="s">
        <v>34</v>
      </c>
      <c r="B23" s="70" t="s">
        <v>35</v>
      </c>
      <c r="C23" s="69"/>
    </row>
    <row r="24" spans="1:3" x14ac:dyDescent="0.25">
      <c r="A24" s="47" t="s">
        <v>36</v>
      </c>
      <c r="B24" s="70" t="s">
        <v>35</v>
      </c>
      <c r="C24" s="69"/>
    </row>
    <row r="25" spans="1:3" x14ac:dyDescent="0.25">
      <c r="A25" s="64" t="s">
        <v>37</v>
      </c>
      <c r="B25" s="69" t="s">
        <v>38</v>
      </c>
      <c r="C25" s="53"/>
    </row>
    <row r="26" spans="1:3" x14ac:dyDescent="0.25">
      <c r="A26" s="64"/>
      <c r="B26" s="53"/>
      <c r="C26" s="53"/>
    </row>
    <row r="27" spans="1:3" ht="100.5" customHeight="1" x14ac:dyDescent="0.25">
      <c r="A27" s="64"/>
      <c r="B27" s="53"/>
      <c r="C27" s="53"/>
    </row>
    <row r="28" spans="1:3" x14ac:dyDescent="0.25">
      <c r="A28" s="47" t="s">
        <v>39</v>
      </c>
      <c r="B28" s="53" t="s">
        <v>40</v>
      </c>
      <c r="C28" s="53"/>
    </row>
    <row r="29" spans="1:3" x14ac:dyDescent="0.25">
      <c r="A29" s="47" t="s">
        <v>41</v>
      </c>
      <c r="B29" s="53" t="s">
        <v>42</v>
      </c>
      <c r="C29" s="53"/>
    </row>
    <row r="30" spans="1:3" x14ac:dyDescent="0.25">
      <c r="A30" s="47" t="s">
        <v>43</v>
      </c>
      <c r="B30" s="53" t="s">
        <v>44</v>
      </c>
      <c r="C30" s="53"/>
    </row>
    <row r="31" spans="1:3" x14ac:dyDescent="0.25">
      <c r="A31" s="47" t="s">
        <v>45</v>
      </c>
      <c r="B31" s="53" t="s">
        <v>29</v>
      </c>
      <c r="C31" s="53"/>
    </row>
    <row r="32" spans="1:3" x14ac:dyDescent="0.25">
      <c r="A32" s="47" t="s">
        <v>46</v>
      </c>
      <c r="B32" s="67" t="s">
        <v>47</v>
      </c>
      <c r="C32" s="68"/>
    </row>
    <row r="33" spans="1:3" x14ac:dyDescent="0.25">
      <c r="A33" s="5" t="s">
        <v>48</v>
      </c>
      <c r="B33" s="66" t="s">
        <v>49</v>
      </c>
      <c r="C33" s="66"/>
    </row>
    <row r="34" spans="1:3" ht="45" x14ac:dyDescent="0.25">
      <c r="A34" s="5" t="s">
        <v>50</v>
      </c>
      <c r="B34" s="66" t="s">
        <v>51</v>
      </c>
      <c r="C34" s="55"/>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91" t="s">
        <v>52</v>
      </c>
      <c r="B1" s="91"/>
      <c r="C1" s="91"/>
    </row>
    <row r="2" spans="1:3" ht="15.75" customHeight="1" x14ac:dyDescent="0.25">
      <c r="A2" s="46" t="s">
        <v>53</v>
      </c>
      <c r="B2" s="92" t="s">
        <v>213</v>
      </c>
      <c r="C2" s="93"/>
    </row>
    <row r="3" spans="1:3" s="2" customFormat="1" x14ac:dyDescent="0.25">
      <c r="A3" s="5" t="s">
        <v>54</v>
      </c>
      <c r="B3" s="55" t="str">
        <f>'AUTOS  NOTA 322'!B2:C2</f>
        <v>73319-40-89-001-2024-00144-00</v>
      </c>
      <c r="C3" s="55"/>
    </row>
    <row r="4" spans="1:3" s="2" customFormat="1" x14ac:dyDescent="0.25">
      <c r="A4" s="5" t="s">
        <v>55</v>
      </c>
      <c r="B4" s="55" t="str">
        <f>'AUTOS  NOTA 322'!B3:C3</f>
        <v>Juzgado Primero Promiscuo Municipal del Guamo, Tolima</v>
      </c>
      <c r="C4" s="55"/>
    </row>
    <row r="5" spans="1:3" s="2" customFormat="1" x14ac:dyDescent="0.25">
      <c r="A5" s="5" t="s">
        <v>56</v>
      </c>
      <c r="B5" s="55" t="str">
        <f>'AUTOS  NOTA 322'!B4:C4</f>
        <v>1. Hernan Dario Gomez Bonilla
2. Inversiones Sanchez Suarez S.A.S. ZOMAC
3. Allianz Seguros S.A.</v>
      </c>
      <c r="C5" s="55"/>
    </row>
    <row r="6" spans="1:3" s="2" customFormat="1" x14ac:dyDescent="0.25">
      <c r="A6" s="5" t="s">
        <v>57</v>
      </c>
      <c r="B6" s="55" t="str">
        <f>'AUTOS  NOTA 322'!B5:C5</f>
        <v>Reinaldo Antonio Murillo Portela C.C. 93.080.981</v>
      </c>
      <c r="C6" s="55"/>
    </row>
    <row r="7" spans="1:3" s="2" customFormat="1" x14ac:dyDescent="0.25">
      <c r="A7" s="5" t="s">
        <v>58</v>
      </c>
      <c r="B7" s="55" t="str">
        <f>'AUTOS  NOTA 322'!B6:C6</f>
        <v>DEMANDA DIRECTA</v>
      </c>
      <c r="C7" s="55"/>
    </row>
    <row r="8" spans="1:3" s="2" customFormat="1" x14ac:dyDescent="0.25">
      <c r="A8" s="23" t="s">
        <v>59</v>
      </c>
      <c r="B8" s="55" t="str">
        <f>'AUTOS  NOTA 322'!B7:C8</f>
        <v>Maria Luisa Quintana Rodríguez</v>
      </c>
      <c r="C8" s="55"/>
    </row>
    <row r="9" spans="1:3" x14ac:dyDescent="0.25">
      <c r="A9" s="46" t="s">
        <v>60</v>
      </c>
      <c r="B9" s="55" t="s">
        <v>214</v>
      </c>
      <c r="C9" s="55"/>
    </row>
    <row r="10" spans="1:3" x14ac:dyDescent="0.25">
      <c r="A10" s="46" t="s">
        <v>61</v>
      </c>
      <c r="B10" s="55" t="s">
        <v>12</v>
      </c>
      <c r="C10" s="55"/>
    </row>
    <row r="11" spans="1:3" x14ac:dyDescent="0.25">
      <c r="A11" s="46" t="s">
        <v>63</v>
      </c>
      <c r="B11" s="74">
        <v>0</v>
      </c>
      <c r="C11" s="75"/>
    </row>
    <row r="12" spans="1:3" x14ac:dyDescent="0.25">
      <c r="A12" s="46" t="s">
        <v>64</v>
      </c>
      <c r="B12" s="74">
        <v>0</v>
      </c>
      <c r="C12" s="75"/>
    </row>
    <row r="13" spans="1:3" x14ac:dyDescent="0.25">
      <c r="A13" s="46" t="s">
        <v>65</v>
      </c>
      <c r="B13" s="56"/>
      <c r="C13" s="57"/>
    </row>
    <row r="14" spans="1:3" x14ac:dyDescent="0.25">
      <c r="A14" s="46" t="s">
        <v>66</v>
      </c>
      <c r="B14" s="58" t="s">
        <v>215</v>
      </c>
      <c r="C14" s="55"/>
    </row>
    <row r="15" spans="1:3" x14ac:dyDescent="0.25">
      <c r="A15" s="46" t="s">
        <v>67</v>
      </c>
      <c r="B15" s="55" t="s">
        <v>172</v>
      </c>
      <c r="C15" s="55"/>
    </row>
    <row r="16" spans="1:3" x14ac:dyDescent="0.25">
      <c r="A16" s="46" t="s">
        <v>68</v>
      </c>
      <c r="B16" s="55" t="s">
        <v>172</v>
      </c>
      <c r="C16" s="55"/>
    </row>
    <row r="17" spans="1:3" x14ac:dyDescent="0.25">
      <c r="A17" s="78" t="s">
        <v>69</v>
      </c>
      <c r="B17" s="55" t="s">
        <v>191</v>
      </c>
      <c r="C17" s="55"/>
    </row>
    <row r="18" spans="1:3" x14ac:dyDescent="0.25">
      <c r="A18" s="79"/>
      <c r="B18" s="9" t="s">
        <v>70</v>
      </c>
      <c r="C18" s="9" t="s">
        <v>71</v>
      </c>
    </row>
    <row r="19" spans="1:3" x14ac:dyDescent="0.25">
      <c r="A19" s="79"/>
      <c r="B19" s="45" t="s">
        <v>72</v>
      </c>
      <c r="C19" s="45"/>
    </row>
    <row r="20" spans="1:3" x14ac:dyDescent="0.25">
      <c r="A20" s="79"/>
      <c r="B20" s="45"/>
      <c r="C20" s="45"/>
    </row>
    <row r="21" spans="1:3" x14ac:dyDescent="0.25">
      <c r="A21" s="80"/>
      <c r="B21" s="45"/>
      <c r="C21" s="45"/>
    </row>
    <row r="22" spans="1:3" x14ac:dyDescent="0.25">
      <c r="A22" s="46" t="s">
        <v>73</v>
      </c>
      <c r="B22" s="55" t="s">
        <v>132</v>
      </c>
      <c r="C22" s="55"/>
    </row>
    <row r="23" spans="1:3" x14ac:dyDescent="0.25">
      <c r="A23" s="46" t="s">
        <v>74</v>
      </c>
      <c r="B23" s="81" t="s">
        <v>132</v>
      </c>
      <c r="C23" s="82"/>
    </row>
    <row r="24" spans="1:3" x14ac:dyDescent="0.25">
      <c r="A24" s="46" t="s">
        <v>75</v>
      </c>
      <c r="B24" s="55" t="s">
        <v>192</v>
      </c>
      <c r="C24" s="55"/>
    </row>
    <row r="25" spans="1:3" x14ac:dyDescent="0.25">
      <c r="A25" s="46" t="s">
        <v>76</v>
      </c>
      <c r="B25" s="55" t="s">
        <v>172</v>
      </c>
      <c r="C25" s="55"/>
    </row>
    <row r="26" spans="1:3" x14ac:dyDescent="0.25">
      <c r="A26" s="46" t="s">
        <v>77</v>
      </c>
      <c r="B26" s="55" t="s">
        <v>216</v>
      </c>
      <c r="C26" s="55"/>
    </row>
    <row r="27" spans="1:3" x14ac:dyDescent="0.25">
      <c r="A27" s="16" t="s">
        <v>78</v>
      </c>
      <c r="B27" s="55" t="s">
        <v>132</v>
      </c>
      <c r="C27" s="55"/>
    </row>
    <row r="28" spans="1:3" x14ac:dyDescent="0.25">
      <c r="A28" s="83" t="s">
        <v>79</v>
      </c>
      <c r="B28" s="83"/>
      <c r="C28" s="83"/>
    </row>
    <row r="29" spans="1:3" x14ac:dyDescent="0.25">
      <c r="A29" s="76" t="s">
        <v>80</v>
      </c>
      <c r="B29" s="77"/>
      <c r="C29" s="10" t="s">
        <v>217</v>
      </c>
    </row>
    <row r="30" spans="1:3" x14ac:dyDescent="0.25">
      <c r="A30" s="76" t="s">
        <v>81</v>
      </c>
      <c r="B30" s="77"/>
      <c r="C30" s="10" t="s">
        <v>217</v>
      </c>
    </row>
    <row r="31" spans="1:3" x14ac:dyDescent="0.25">
      <c r="A31" s="76" t="s">
        <v>82</v>
      </c>
      <c r="B31" s="77"/>
      <c r="C31" s="11" t="s">
        <v>217</v>
      </c>
    </row>
    <row r="32" spans="1:3" x14ac:dyDescent="0.25">
      <c r="A32" s="76" t="s">
        <v>83</v>
      </c>
      <c r="B32" s="77"/>
      <c r="C32" s="10" t="s">
        <v>217</v>
      </c>
    </row>
    <row r="33" spans="1:3" x14ac:dyDescent="0.25">
      <c r="A33" s="76" t="s">
        <v>84</v>
      </c>
      <c r="B33" s="77"/>
      <c r="C33" s="10"/>
    </row>
    <row r="34" spans="1:3" x14ac:dyDescent="0.25">
      <c r="A34" s="76" t="s">
        <v>85</v>
      </c>
      <c r="B34" s="77"/>
      <c r="C34" s="12"/>
    </row>
    <row r="35" spans="1:3" x14ac:dyDescent="0.25">
      <c r="A35" s="72" t="s">
        <v>86</v>
      </c>
      <c r="B35" s="73"/>
      <c r="C35" s="13"/>
    </row>
    <row r="36" spans="1:3" x14ac:dyDescent="0.25">
      <c r="A36" s="72" t="s">
        <v>87</v>
      </c>
      <c r="B36" s="73"/>
      <c r="C36" s="14"/>
    </row>
    <row r="37" spans="1:3" x14ac:dyDescent="0.25">
      <c r="A37" s="84" t="s">
        <v>88</v>
      </c>
      <c r="B37" s="85"/>
      <c r="C37" s="14"/>
    </row>
    <row r="38" spans="1:3" x14ac:dyDescent="0.25">
      <c r="A38" s="86"/>
      <c r="B38" s="87"/>
      <c r="C38" s="14"/>
    </row>
    <row r="39" spans="1:3" x14ac:dyDescent="0.25">
      <c r="A39" s="88"/>
      <c r="B39" s="89"/>
      <c r="C39" s="14"/>
    </row>
    <row r="40" spans="1:3" x14ac:dyDescent="0.25">
      <c r="A40" s="90" t="s">
        <v>89</v>
      </c>
      <c r="B40" s="90"/>
      <c r="C40" s="90"/>
    </row>
    <row r="41" spans="1:3" x14ac:dyDescent="0.25">
      <c r="A41" s="49" t="s">
        <v>90</v>
      </c>
      <c r="B41" s="50"/>
      <c r="C41" s="14"/>
    </row>
    <row r="42" spans="1:3" x14ac:dyDescent="0.25">
      <c r="A42" s="72" t="s">
        <v>91</v>
      </c>
      <c r="B42" s="73"/>
      <c r="C42" s="14"/>
    </row>
    <row r="43" spans="1:3" x14ac:dyDescent="0.25">
      <c r="A43" s="72" t="s">
        <v>92</v>
      </c>
      <c r="B43" s="73"/>
      <c r="C43" s="14"/>
    </row>
    <row r="44" spans="1:3" x14ac:dyDescent="0.25">
      <c r="A44" s="49" t="s">
        <v>93</v>
      </c>
      <c r="B44" s="50"/>
      <c r="C44" s="14"/>
    </row>
    <row r="45" spans="1:3" x14ac:dyDescent="0.25">
      <c r="A45" s="49" t="s">
        <v>94</v>
      </c>
      <c r="B45" s="50"/>
      <c r="C45" s="14"/>
    </row>
    <row r="46" spans="1:3" x14ac:dyDescent="0.25">
      <c r="A46" s="72" t="s">
        <v>95</v>
      </c>
      <c r="B46" s="73"/>
      <c r="C46" s="14"/>
    </row>
    <row r="47" spans="1:3" x14ac:dyDescent="0.25">
      <c r="A47" s="49" t="s">
        <v>96</v>
      </c>
      <c r="B47" s="15"/>
      <c r="C47" s="14"/>
    </row>
    <row r="48" spans="1:3" x14ac:dyDescent="0.25">
      <c r="A48" s="72" t="s">
        <v>97</v>
      </c>
      <c r="B48" s="73"/>
      <c r="C48" s="14"/>
    </row>
    <row r="49" spans="1:3" x14ac:dyDescent="0.25">
      <c r="A49" s="72" t="s">
        <v>98</v>
      </c>
      <c r="B49" s="73"/>
      <c r="C49" s="14"/>
    </row>
    <row r="50" spans="1:3" x14ac:dyDescent="0.25">
      <c r="A50" s="72" t="s">
        <v>88</v>
      </c>
      <c r="B50" s="73"/>
      <c r="C50" s="14"/>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85" zoomScaleNormal="85" workbookViewId="0">
      <selection activeCell="B42" sqref="B42:C42"/>
    </sheetView>
  </sheetViews>
  <sheetFormatPr baseColWidth="10" defaultColWidth="0" defaultRowHeight="15" x14ac:dyDescent="0.25"/>
  <cols>
    <col min="1" max="1" width="70" style="33" customWidth="1"/>
    <col min="2" max="2" width="35.42578125" style="33" customWidth="1"/>
    <col min="3" max="3" width="164" style="33" customWidth="1"/>
    <col min="4" max="8" width="11.42578125" style="33" hidden="1" customWidth="1"/>
    <col min="9" max="9" width="12" style="33" hidden="1" customWidth="1"/>
    <col min="10" max="16384" width="11.42578125" style="33" hidden="1"/>
  </cols>
  <sheetData>
    <row r="1" spans="1:9" ht="26.25" x14ac:dyDescent="0.25">
      <c r="A1" s="111" t="s">
        <v>99</v>
      </c>
      <c r="B1" s="111"/>
      <c r="C1" s="111"/>
    </row>
    <row r="2" spans="1:9" ht="15" customHeight="1" x14ac:dyDescent="0.25">
      <c r="A2" s="27" t="s">
        <v>53</v>
      </c>
      <c r="B2" s="96" t="str">
        <f>'AUTOS NOTA 321'!B2:C2</f>
        <v>095580571- 214807</v>
      </c>
      <c r="C2" s="97"/>
    </row>
    <row r="3" spans="1:9" x14ac:dyDescent="0.25">
      <c r="A3" s="28" t="s">
        <v>54</v>
      </c>
      <c r="B3" s="112" t="str">
        <f>'AUTOS  NOTA 322'!B2:C2</f>
        <v>73319-40-89-001-2024-00144-00</v>
      </c>
      <c r="C3" s="112"/>
    </row>
    <row r="4" spans="1:9" x14ac:dyDescent="0.25">
      <c r="A4" s="28" t="s">
        <v>55</v>
      </c>
      <c r="B4" s="112" t="str">
        <f>'AUTOS  NOTA 322'!B3:C3</f>
        <v>Juzgado Primero Promiscuo Municipal del Guamo, Tolima</v>
      </c>
      <c r="C4" s="112"/>
    </row>
    <row r="5" spans="1:9" x14ac:dyDescent="0.25">
      <c r="A5" s="28" t="s">
        <v>56</v>
      </c>
      <c r="B5" s="112" t="str">
        <f>'AUTOS  NOTA 322'!B4:C4</f>
        <v>1. Hernan Dario Gomez Bonilla
2. Inversiones Sanchez Suarez S.A.S. ZOMAC
3. Allianz Seguros S.A.</v>
      </c>
      <c r="C5" s="112"/>
    </row>
    <row r="6" spans="1:9" ht="15" customHeight="1" x14ac:dyDescent="0.25">
      <c r="A6" s="28" t="s">
        <v>57</v>
      </c>
      <c r="B6" s="112" t="str">
        <f>'AUTOS  NOTA 322'!B5:C5</f>
        <v>Reinaldo Antonio Murillo Portela C.C. 93.080.981</v>
      </c>
      <c r="C6" s="112"/>
    </row>
    <row r="7" spans="1:9" x14ac:dyDescent="0.25">
      <c r="A7" s="28" t="s">
        <v>58</v>
      </c>
      <c r="B7" s="112" t="str">
        <f>'AUTOS  NOTA 322'!B6:C6</f>
        <v>DEMANDA DIRECTA</v>
      </c>
      <c r="C7" s="112"/>
    </row>
    <row r="8" spans="1:9" x14ac:dyDescent="0.25">
      <c r="A8" s="29" t="s">
        <v>59</v>
      </c>
      <c r="B8" s="112" t="str">
        <f>'AUTOS  NOTA 322'!B7:C8</f>
        <v>Maria Luisa Quintana Rodríguez</v>
      </c>
      <c r="C8" s="112"/>
    </row>
    <row r="9" spans="1:9" x14ac:dyDescent="0.25">
      <c r="A9" s="28" t="s">
        <v>100</v>
      </c>
      <c r="B9" s="109">
        <f>SUM(C11,C12,C14,C15,C17)</f>
        <v>0</v>
      </c>
      <c r="C9" s="110"/>
    </row>
    <row r="10" spans="1:9" x14ac:dyDescent="0.25">
      <c r="A10" s="113" t="s">
        <v>101</v>
      </c>
      <c r="B10" s="101" t="s">
        <v>102</v>
      </c>
      <c r="C10" s="102"/>
    </row>
    <row r="11" spans="1:9" x14ac:dyDescent="0.25">
      <c r="A11" s="113"/>
      <c r="B11" s="51" t="s">
        <v>103</v>
      </c>
      <c r="C11" s="24"/>
    </row>
    <row r="12" spans="1:9" x14ac:dyDescent="0.25">
      <c r="A12" s="113"/>
      <c r="B12" s="51" t="s">
        <v>104</v>
      </c>
      <c r="C12" s="24"/>
    </row>
    <row r="13" spans="1:9" x14ac:dyDescent="0.25">
      <c r="A13" s="113"/>
      <c r="B13" s="101"/>
      <c r="C13" s="102"/>
    </row>
    <row r="14" spans="1:9" x14ac:dyDescent="0.25">
      <c r="A14" s="113"/>
      <c r="B14" s="51" t="s">
        <v>105</v>
      </c>
      <c r="C14" s="30"/>
    </row>
    <row r="15" spans="1:9" x14ac:dyDescent="0.25">
      <c r="A15" s="113"/>
      <c r="B15" s="51" t="s">
        <v>106</v>
      </c>
      <c r="C15" s="30"/>
      <c r="E15" s="33" t="s">
        <v>107</v>
      </c>
      <c r="F15" s="34">
        <v>0.7</v>
      </c>
    </row>
    <row r="16" spans="1:9" x14ac:dyDescent="0.25">
      <c r="A16" s="113"/>
      <c r="B16" s="101" t="s">
        <v>108</v>
      </c>
      <c r="C16" s="102"/>
      <c r="E16" s="33" t="s">
        <v>109</v>
      </c>
      <c r="F16" s="35">
        <v>0.3</v>
      </c>
      <c r="I16" s="36"/>
    </row>
    <row r="17" spans="1:9" x14ac:dyDescent="0.25">
      <c r="A17" s="113"/>
      <c r="B17" s="51"/>
      <c r="C17" s="31"/>
      <c r="F17" s="37"/>
      <c r="I17" s="36"/>
    </row>
    <row r="18" spans="1:9" ht="23.25" customHeight="1" x14ac:dyDescent="0.25">
      <c r="A18" s="52" t="s">
        <v>110</v>
      </c>
      <c r="B18" s="96" t="s">
        <v>107</v>
      </c>
      <c r="C18" s="97"/>
    </row>
    <row r="19" spans="1:9" ht="30" x14ac:dyDescent="0.25">
      <c r="A19" s="28" t="s">
        <v>111</v>
      </c>
      <c r="B19" s="103"/>
      <c r="C19" s="104"/>
    </row>
    <row r="20" spans="1:9" ht="15" customHeight="1" x14ac:dyDescent="0.25">
      <c r="A20" s="38" t="s">
        <v>112</v>
      </c>
      <c r="B20" s="98">
        <f>((C22+C23+C25+C26+C30+C28+C32+C34+C29+C33)-C37-C38)*C36*C39</f>
        <v>0</v>
      </c>
      <c r="C20" s="98"/>
    </row>
    <row r="21" spans="1:9" x14ac:dyDescent="0.25">
      <c r="A21" s="52" t="s">
        <v>113</v>
      </c>
      <c r="B21" s="105" t="s">
        <v>102</v>
      </c>
      <c r="C21" s="106"/>
    </row>
    <row r="22" spans="1:9" x14ac:dyDescent="0.25">
      <c r="A22" s="94"/>
      <c r="B22" s="51" t="s">
        <v>103</v>
      </c>
      <c r="C22" s="24">
        <v>0</v>
      </c>
    </row>
    <row r="23" spans="1:9" x14ac:dyDescent="0.25">
      <c r="A23" s="95"/>
      <c r="B23" s="51" t="s">
        <v>104</v>
      </c>
      <c r="C23" s="24">
        <v>0</v>
      </c>
    </row>
    <row r="24" spans="1:9" x14ac:dyDescent="0.25">
      <c r="A24" s="95"/>
      <c r="B24" s="101" t="s">
        <v>114</v>
      </c>
      <c r="C24" s="102"/>
    </row>
    <row r="25" spans="1:9" x14ac:dyDescent="0.25">
      <c r="A25" s="95"/>
      <c r="B25" s="51" t="s">
        <v>105</v>
      </c>
      <c r="C25" s="24">
        <v>0</v>
      </c>
    </row>
    <row r="26" spans="1:9" ht="29.1" customHeight="1" x14ac:dyDescent="0.25">
      <c r="A26" s="95"/>
      <c r="B26" s="51" t="s">
        <v>115</v>
      </c>
      <c r="C26" s="24">
        <v>0</v>
      </c>
    </row>
    <row r="27" spans="1:9" x14ac:dyDescent="0.25">
      <c r="A27" s="95"/>
      <c r="B27" s="101" t="s">
        <v>116</v>
      </c>
      <c r="C27" s="102"/>
    </row>
    <row r="28" spans="1:9" x14ac:dyDescent="0.25">
      <c r="A28" s="95"/>
      <c r="B28" s="51" t="s">
        <v>117</v>
      </c>
      <c r="C28" s="24">
        <v>0</v>
      </c>
    </row>
    <row r="29" spans="1:9" x14ac:dyDescent="0.25">
      <c r="A29" s="95"/>
      <c r="B29" s="51" t="s">
        <v>103</v>
      </c>
      <c r="C29" s="24"/>
    </row>
    <row r="30" spans="1:9" x14ac:dyDescent="0.25">
      <c r="A30" s="95"/>
      <c r="B30" s="51" t="s">
        <v>104</v>
      </c>
      <c r="C30" s="24">
        <v>0</v>
      </c>
    </row>
    <row r="31" spans="1:9" x14ac:dyDescent="0.25">
      <c r="A31" s="95"/>
      <c r="B31" s="101" t="s">
        <v>118</v>
      </c>
      <c r="C31" s="102"/>
    </row>
    <row r="32" spans="1:9" x14ac:dyDescent="0.25">
      <c r="A32" s="95"/>
      <c r="B32" s="51"/>
      <c r="C32" s="24"/>
    </row>
    <row r="33" spans="1:3" x14ac:dyDescent="0.25">
      <c r="A33" s="95"/>
      <c r="B33" s="51" t="s">
        <v>103</v>
      </c>
      <c r="C33" s="24">
        <v>0</v>
      </c>
    </row>
    <row r="34" spans="1:3" x14ac:dyDescent="0.25">
      <c r="A34" s="95"/>
      <c r="B34" s="51" t="s">
        <v>104</v>
      </c>
      <c r="C34" s="24">
        <v>0</v>
      </c>
    </row>
    <row r="35" spans="1:3" x14ac:dyDescent="0.25">
      <c r="A35" s="95"/>
      <c r="B35" s="101" t="s">
        <v>119</v>
      </c>
      <c r="C35" s="102"/>
    </row>
    <row r="36" spans="1:3" x14ac:dyDescent="0.25">
      <c r="A36" s="95"/>
      <c r="B36" s="51" t="s">
        <v>120</v>
      </c>
      <c r="C36" s="25">
        <v>1</v>
      </c>
    </row>
    <row r="37" spans="1:3" x14ac:dyDescent="0.25">
      <c r="A37" s="95"/>
      <c r="B37" s="51" t="s">
        <v>64</v>
      </c>
      <c r="C37" s="26">
        <v>0</v>
      </c>
    </row>
    <row r="38" spans="1:3" x14ac:dyDescent="0.25">
      <c r="A38" s="95"/>
      <c r="B38" s="51" t="s">
        <v>121</v>
      </c>
      <c r="C38" s="26"/>
    </row>
    <row r="39" spans="1:3" x14ac:dyDescent="0.25">
      <c r="A39" s="95"/>
      <c r="B39" s="51" t="s">
        <v>122</v>
      </c>
      <c r="C39" s="25">
        <v>1</v>
      </c>
    </row>
    <row r="40" spans="1:3" x14ac:dyDescent="0.25">
      <c r="A40" s="39" t="s">
        <v>123</v>
      </c>
      <c r="B40" s="98">
        <f>IFERROR(B20*(VLOOKUP(B18,E15:F17,2,0)),16666)</f>
        <v>0</v>
      </c>
      <c r="C40" s="98"/>
    </row>
    <row r="41" spans="1:3" ht="93" customHeight="1" x14ac:dyDescent="0.25">
      <c r="A41" s="28" t="s">
        <v>124</v>
      </c>
      <c r="B41" s="99"/>
      <c r="C41" s="100"/>
    </row>
    <row r="42" spans="1:3" ht="211.5" customHeight="1" x14ac:dyDescent="0.25">
      <c r="A42" s="28" t="s">
        <v>125</v>
      </c>
      <c r="B42" s="114"/>
      <c r="C42" s="115"/>
    </row>
    <row r="45" spans="1:3" ht="26.25" x14ac:dyDescent="0.25">
      <c r="A45" s="107" t="s">
        <v>126</v>
      </c>
      <c r="B45" s="107"/>
      <c r="C45" s="107"/>
    </row>
    <row r="46" spans="1:3" x14ac:dyDescent="0.25">
      <c r="A46" s="108" t="s">
        <v>127</v>
      </c>
      <c r="B46" s="108"/>
      <c r="C46" s="108"/>
    </row>
    <row r="47" spans="1:3" x14ac:dyDescent="0.25">
      <c r="A47" s="40" t="s">
        <v>128</v>
      </c>
      <c r="B47" s="40" t="s">
        <v>129</v>
      </c>
      <c r="C47" s="41" t="s">
        <v>130</v>
      </c>
    </row>
    <row r="48" spans="1:3" ht="27" x14ac:dyDescent="0.25">
      <c r="A48" s="42" t="s">
        <v>131</v>
      </c>
      <c r="B48" s="43" t="s">
        <v>132</v>
      </c>
      <c r="C48" s="42" t="s">
        <v>133</v>
      </c>
    </row>
    <row r="49" spans="1:3" ht="40.5" x14ac:dyDescent="0.25">
      <c r="A49" s="42" t="s">
        <v>134</v>
      </c>
      <c r="B49" s="43" t="s">
        <v>132</v>
      </c>
      <c r="C49" s="42" t="s">
        <v>135</v>
      </c>
    </row>
    <row r="50" spans="1:3" ht="27" x14ac:dyDescent="0.25">
      <c r="A50" s="42" t="s">
        <v>136</v>
      </c>
      <c r="B50" s="43" t="s">
        <v>132</v>
      </c>
      <c r="C50" s="42" t="s">
        <v>137</v>
      </c>
    </row>
    <row r="51" spans="1:3" x14ac:dyDescent="0.25">
      <c r="A51" s="42" t="s">
        <v>138</v>
      </c>
      <c r="B51" s="43" t="s">
        <v>132</v>
      </c>
      <c r="C51" s="42" t="s">
        <v>139</v>
      </c>
    </row>
    <row r="52" spans="1:3" x14ac:dyDescent="0.25">
      <c r="A52" s="42" t="s">
        <v>140</v>
      </c>
      <c r="B52" s="43" t="s">
        <v>132</v>
      </c>
      <c r="C52" s="44"/>
    </row>
    <row r="53" spans="1:3" x14ac:dyDescent="0.25">
      <c r="A53" s="42" t="s">
        <v>141</v>
      </c>
      <c r="B53" s="43"/>
      <c r="C53" s="42" t="s">
        <v>142</v>
      </c>
    </row>
    <row r="54" spans="1:3" ht="27" x14ac:dyDescent="0.25">
      <c r="A54" s="42" t="s">
        <v>143</v>
      </c>
      <c r="B54" s="43" t="s">
        <v>132</v>
      </c>
      <c r="C54" s="42" t="s">
        <v>144</v>
      </c>
    </row>
    <row r="55" spans="1:3" x14ac:dyDescent="0.25">
      <c r="A55" s="42" t="s">
        <v>145</v>
      </c>
      <c r="B55" s="43" t="s">
        <v>132</v>
      </c>
      <c r="C55" s="44" t="s">
        <v>146</v>
      </c>
    </row>
    <row r="56" spans="1:3" ht="27" x14ac:dyDescent="0.25">
      <c r="A56" s="42" t="s">
        <v>147</v>
      </c>
      <c r="B56" s="43" t="s">
        <v>132</v>
      </c>
      <c r="C56" s="44" t="s">
        <v>148</v>
      </c>
    </row>
    <row r="57" spans="1:3" ht="27" x14ac:dyDescent="0.25">
      <c r="A57" s="42" t="s">
        <v>149</v>
      </c>
      <c r="B57" s="43" t="s">
        <v>132</v>
      </c>
      <c r="C57" s="44" t="s">
        <v>150</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91" t="s">
        <v>151</v>
      </c>
      <c r="B1" s="91"/>
      <c r="C1" s="91"/>
    </row>
    <row r="2" spans="1:3" x14ac:dyDescent="0.25">
      <c r="A2" s="46" t="s">
        <v>53</v>
      </c>
      <c r="B2" s="81" t="str">
        <f>'AUTOS NOTA 324-478'!B2:C2</f>
        <v>095580571- 214807</v>
      </c>
      <c r="C2" s="82"/>
    </row>
    <row r="3" spans="1:3" x14ac:dyDescent="0.25">
      <c r="A3" s="5" t="s">
        <v>54</v>
      </c>
      <c r="B3" s="55" t="str">
        <f>'AUTOS  NOTA 322'!B2:C2</f>
        <v>73319-40-89-001-2024-00144-00</v>
      </c>
      <c r="C3" s="55"/>
    </row>
    <row r="4" spans="1:3" x14ac:dyDescent="0.25">
      <c r="A4" s="5" t="s">
        <v>55</v>
      </c>
      <c r="B4" s="55" t="str">
        <f>'AUTOS  NOTA 322'!B3:C3</f>
        <v>Juzgado Primero Promiscuo Municipal del Guamo, Tolima</v>
      </c>
      <c r="C4" s="55"/>
    </row>
    <row r="5" spans="1:3" x14ac:dyDescent="0.25">
      <c r="A5" s="5" t="s">
        <v>56</v>
      </c>
      <c r="B5" s="55" t="str">
        <f>'AUTOS  NOTA 322'!B4:C4</f>
        <v>1. Hernan Dario Gomez Bonilla
2. Inversiones Sanchez Suarez S.A.S. ZOMAC
3. Allianz Seguros S.A.</v>
      </c>
      <c r="C5" s="55"/>
    </row>
    <row r="6" spans="1:3" ht="15" customHeight="1" x14ac:dyDescent="0.25">
      <c r="A6" s="5" t="s">
        <v>57</v>
      </c>
      <c r="B6" s="55" t="str">
        <f>'AUTOS  NOTA 322'!B5:C5</f>
        <v>Reinaldo Antonio Murillo Portela C.C. 93.080.981</v>
      </c>
      <c r="C6" s="55"/>
    </row>
    <row r="7" spans="1:3" ht="15" customHeight="1" x14ac:dyDescent="0.25">
      <c r="A7" s="5" t="s">
        <v>58</v>
      </c>
      <c r="B7" s="55" t="str">
        <f>'AUTOS  NOTA 322'!B6:C6</f>
        <v>DEMANDA DIRECTA</v>
      </c>
      <c r="C7" s="55"/>
    </row>
    <row r="8" spans="1:3" ht="15" customHeight="1" x14ac:dyDescent="0.25">
      <c r="A8" s="23" t="s">
        <v>59</v>
      </c>
      <c r="B8" s="55" t="str">
        <f>'AUTOS  NOTA 322'!B7:C8</f>
        <v>Maria Luisa Quintana Rodríguez</v>
      </c>
      <c r="C8" s="55"/>
    </row>
    <row r="9" spans="1:3" ht="18.95" customHeight="1" x14ac:dyDescent="0.25">
      <c r="A9" s="5" t="s">
        <v>152</v>
      </c>
      <c r="B9" s="55"/>
      <c r="C9" s="55"/>
    </row>
    <row r="10" spans="1:3" x14ac:dyDescent="0.25">
      <c r="A10" s="6" t="s">
        <v>113</v>
      </c>
      <c r="B10" s="118">
        <f>'AUTOS NOTA 324-478'!B20:C20</f>
        <v>0</v>
      </c>
      <c r="C10" s="118"/>
    </row>
    <row r="11" spans="1:3" x14ac:dyDescent="0.25">
      <c r="A11" s="6" t="s">
        <v>153</v>
      </c>
      <c r="B11" s="119">
        <f>'AUTOS NOTA 324-478'!B40:C40</f>
        <v>0</v>
      </c>
      <c r="C11" s="55"/>
    </row>
    <row r="12" spans="1:3" ht="30" x14ac:dyDescent="0.25">
      <c r="A12" s="6" t="s">
        <v>154</v>
      </c>
      <c r="B12" s="116"/>
      <c r="C12" s="117"/>
    </row>
    <row r="13" spans="1:3" ht="45" x14ac:dyDescent="0.25">
      <c r="A13" s="5" t="s">
        <v>155</v>
      </c>
      <c r="B13" s="55"/>
      <c r="C13" s="55"/>
    </row>
    <row r="14" spans="1:3" ht="45" x14ac:dyDescent="0.25">
      <c r="A14" s="5" t="s">
        <v>156</v>
      </c>
      <c r="B14" s="55"/>
      <c r="C14" s="55"/>
    </row>
    <row r="15" spans="1:3" x14ac:dyDescent="0.25">
      <c r="A15" s="5" t="s">
        <v>157</v>
      </c>
      <c r="B15" s="45"/>
      <c r="C15" s="45"/>
    </row>
    <row r="16" spans="1:3" x14ac:dyDescent="0.25">
      <c r="A16" s="6" t="s">
        <v>158</v>
      </c>
      <c r="B16" s="55"/>
      <c r="C16" s="55"/>
    </row>
    <row r="17" spans="1:3" x14ac:dyDescent="0.25">
      <c r="A17" s="45" t="s">
        <v>159</v>
      </c>
      <c r="B17" s="117"/>
      <c r="C17" s="117"/>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91" t="s">
        <v>160</v>
      </c>
      <c r="B1" s="91"/>
      <c r="C1" s="91"/>
    </row>
    <row r="2" spans="1:3" x14ac:dyDescent="0.25">
      <c r="A2" s="32" t="s">
        <v>53</v>
      </c>
      <c r="B2" s="81" t="str">
        <f>'[2]AUTOS NOTA 321'!B2:C2</f>
        <v xml:space="preserve">SINIESTRO   LEGIS </v>
      </c>
      <c r="C2" s="82"/>
    </row>
    <row r="3" spans="1:3" x14ac:dyDescent="0.25">
      <c r="A3" s="5" t="s">
        <v>54</v>
      </c>
      <c r="B3" s="55" t="str">
        <f>'[3]GENERALES NOTA 322'!B2:C2</f>
        <v xml:space="preserve">Radicado </v>
      </c>
      <c r="C3" s="55"/>
    </row>
    <row r="4" spans="1:3" x14ac:dyDescent="0.25">
      <c r="A4" s="5" t="s">
        <v>55</v>
      </c>
      <c r="B4" s="55" t="str">
        <f>'[3]GENERALES NOTA 322'!B3:C3</f>
        <v>JUZGADO</v>
      </c>
      <c r="C4" s="55"/>
    </row>
    <row r="5" spans="1:3" x14ac:dyDescent="0.25">
      <c r="A5" s="5" t="s">
        <v>56</v>
      </c>
      <c r="B5" s="55" t="str">
        <f>'[3]GENERALES NOTA 322'!B4:C4</f>
        <v xml:space="preserve">NOMBRE Y APELLIDOS DE  LOS DEMANDADOS </v>
      </c>
      <c r="C5" s="55"/>
    </row>
    <row r="6" spans="1:3" x14ac:dyDescent="0.25">
      <c r="A6" s="5" t="s">
        <v>57</v>
      </c>
      <c r="B6" s="55" t="str">
        <f>'[3]GENERALES NOTA 322'!B5:C5</f>
        <v>COLOCAR LOS NOMBRES Y APELLIDOS, SU CALIDAD (HERMANO, HIJO ETC)  PARA LOS CONYUGES E HIJOS COLOCAR LA FECHA DE NACIMIENTO.</v>
      </c>
      <c r="C6" s="55"/>
    </row>
    <row r="7" spans="1:3" x14ac:dyDescent="0.25">
      <c r="A7" s="5" t="s">
        <v>58</v>
      </c>
      <c r="B7" s="55" t="str">
        <f>'[3]GENERALES NOTA 322'!B6:C6</f>
        <v>LLAMADA EN GARANTIA</v>
      </c>
      <c r="C7" s="55"/>
    </row>
    <row r="8" spans="1:3" x14ac:dyDescent="0.25">
      <c r="A8" s="5" t="s">
        <v>152</v>
      </c>
      <c r="B8" s="55" t="str">
        <f>'[3]GENERALES NOTA 325'!B8:C8</f>
        <v>PROBABLE GENERALES</v>
      </c>
      <c r="C8" s="55"/>
    </row>
    <row r="9" spans="1:3" x14ac:dyDescent="0.25">
      <c r="A9" s="6" t="s">
        <v>113</v>
      </c>
      <c r="B9" s="118">
        <f>'[3]GENERALES  NOTA 324 -478'!B17:C17</f>
        <v>100000000</v>
      </c>
      <c r="C9" s="118"/>
    </row>
    <row r="10" spans="1:3" x14ac:dyDescent="0.25">
      <c r="A10" s="5" t="s">
        <v>161</v>
      </c>
      <c r="B10" s="121">
        <v>0</v>
      </c>
      <c r="C10" s="121"/>
    </row>
    <row r="11" spans="1:3" x14ac:dyDescent="0.25">
      <c r="A11" s="5" t="s">
        <v>162</v>
      </c>
      <c r="B11" s="55"/>
      <c r="C11" s="55"/>
    </row>
    <row r="12" spans="1:3" x14ac:dyDescent="0.25">
      <c r="A12" s="5" t="s">
        <v>163</v>
      </c>
      <c r="B12" s="55"/>
      <c r="C12" s="55"/>
    </row>
    <row r="13" spans="1:3" x14ac:dyDescent="0.25">
      <c r="A13" s="5" t="s">
        <v>164</v>
      </c>
      <c r="B13" s="120"/>
      <c r="C13" s="120"/>
    </row>
    <row r="14" spans="1:3" x14ac:dyDescent="0.25">
      <c r="A14" s="5" t="s">
        <v>165</v>
      </c>
      <c r="B14" s="55"/>
      <c r="C14" s="55"/>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91" t="s">
        <v>166</v>
      </c>
      <c r="B1" s="91"/>
      <c r="C1" s="91"/>
    </row>
    <row r="2" spans="1:6" x14ac:dyDescent="0.25">
      <c r="A2" s="46" t="s">
        <v>53</v>
      </c>
      <c r="B2" s="81" t="str">
        <f>'[2]AUTOS NOTA 321'!B2:C2</f>
        <v xml:space="preserve">SINIESTRO   LEGIS </v>
      </c>
      <c r="C2" s="82"/>
    </row>
    <row r="3" spans="1:6" x14ac:dyDescent="0.25">
      <c r="A3" s="5" t="s">
        <v>54</v>
      </c>
      <c r="B3" s="55" t="str">
        <f>'[3]GENERALES NOTA 322'!B2:C2</f>
        <v xml:space="preserve">Radicado </v>
      </c>
      <c r="C3" s="55"/>
    </row>
    <row r="4" spans="1:6" x14ac:dyDescent="0.25">
      <c r="A4" s="5" t="s">
        <v>55</v>
      </c>
      <c r="B4" s="55" t="str">
        <f>'[3]GENERALES NOTA 322'!B3:C3</f>
        <v>JUZGADO</v>
      </c>
      <c r="C4" s="55"/>
    </row>
    <row r="5" spans="1:6" x14ac:dyDescent="0.25">
      <c r="A5" s="5" t="s">
        <v>56</v>
      </c>
      <c r="B5" s="55" t="str">
        <f>'[3]GENERALES NOTA 322'!B4:C4</f>
        <v xml:space="preserve">NOMBRE Y APELLIDOS DE  LOS DEMANDADOS </v>
      </c>
      <c r="C5" s="55"/>
    </row>
    <row r="6" spans="1:6" x14ac:dyDescent="0.25">
      <c r="A6" s="5" t="s">
        <v>57</v>
      </c>
      <c r="B6" s="55" t="str">
        <f>'[3]GENERALES NOTA 322'!B5:C5</f>
        <v>COLOCAR LOS NOMBRES Y APELLIDOS, SU CALIDAD (HERMANO, HIJO ETC)  PARA LOS CONYUGES E HIJOS COLOCAR LA FECHA DE NACIMIENTO.</v>
      </c>
      <c r="C6" s="55"/>
    </row>
    <row r="7" spans="1:6" x14ac:dyDescent="0.25">
      <c r="A7" s="5" t="s">
        <v>58</v>
      </c>
      <c r="B7" s="55" t="str">
        <f>'[3]GENERALES NOTA 322'!B6:C6</f>
        <v>LLAMADA EN GARANTIA</v>
      </c>
      <c r="C7" s="55"/>
    </row>
    <row r="8" spans="1:6" x14ac:dyDescent="0.25">
      <c r="A8" s="5" t="s">
        <v>167</v>
      </c>
      <c r="B8" s="55" t="str">
        <f>'[3]GENERALES NOTA 325'!B8:C8</f>
        <v>PROBABLE GENERALES</v>
      </c>
      <c r="C8" s="55"/>
    </row>
    <row r="9" spans="1:6" x14ac:dyDescent="0.25">
      <c r="A9" s="5" t="s">
        <v>168</v>
      </c>
      <c r="B9" s="55"/>
      <c r="C9" s="55"/>
    </row>
    <row r="10" spans="1:6" ht="111" customHeight="1" x14ac:dyDescent="0.25">
      <c r="A10" s="5" t="s">
        <v>169</v>
      </c>
      <c r="B10" s="55"/>
      <c r="C10" s="55"/>
    </row>
    <row r="11" spans="1:6" ht="21" customHeight="1" x14ac:dyDescent="0.25">
      <c r="A11" s="122"/>
      <c r="B11" s="122"/>
      <c r="C11" s="122"/>
      <c r="E11" t="s">
        <v>107</v>
      </c>
      <c r="F11" s="18">
        <v>0.7</v>
      </c>
    </row>
    <row r="12" spans="1:6" hidden="1" x14ac:dyDescent="0.25">
      <c r="A12" s="123"/>
      <c r="B12" s="123"/>
      <c r="C12" s="123"/>
      <c r="E12" t="s">
        <v>109</v>
      </c>
      <c r="F12" s="19">
        <v>0.3</v>
      </c>
    </row>
    <row r="13" spans="1:6" ht="18.75" x14ac:dyDescent="0.25">
      <c r="A13" s="124" t="s">
        <v>170</v>
      </c>
      <c r="B13" s="124"/>
      <c r="C13" s="124"/>
    </row>
    <row r="14" spans="1:6" x14ac:dyDescent="0.25">
      <c r="A14" s="52" t="s">
        <v>110</v>
      </c>
      <c r="B14" s="96" t="s">
        <v>171</v>
      </c>
      <c r="C14" s="97"/>
    </row>
    <row r="15" spans="1:6" ht="45" x14ac:dyDescent="0.25">
      <c r="A15" s="17" t="s">
        <v>112</v>
      </c>
      <c r="B15" s="125">
        <f>((C17+C18+C20+C21+C25+C23+C27+C29+C24+C28)-C32)*C31*C33</f>
        <v>1000000000</v>
      </c>
      <c r="C15" s="125"/>
    </row>
    <row r="16" spans="1:6" x14ac:dyDescent="0.25">
      <c r="A16" s="6" t="s">
        <v>113</v>
      </c>
      <c r="B16" s="126" t="s">
        <v>102</v>
      </c>
      <c r="C16" s="127"/>
    </row>
    <row r="17" spans="1:3" x14ac:dyDescent="0.25">
      <c r="A17" s="94"/>
      <c r="B17" s="51" t="s">
        <v>103</v>
      </c>
      <c r="C17" s="24">
        <v>1000000000</v>
      </c>
    </row>
    <row r="18" spans="1:3" x14ac:dyDescent="0.25">
      <c r="A18" s="95"/>
      <c r="B18" s="51" t="s">
        <v>104</v>
      </c>
      <c r="C18" s="24">
        <v>0</v>
      </c>
    </row>
    <row r="19" spans="1:3" x14ac:dyDescent="0.25">
      <c r="A19" s="95"/>
      <c r="B19" s="101" t="s">
        <v>114</v>
      </c>
      <c r="C19" s="102"/>
    </row>
    <row r="20" spans="1:3" x14ac:dyDescent="0.25">
      <c r="A20" s="95"/>
      <c r="B20" s="51" t="s">
        <v>105</v>
      </c>
      <c r="C20" s="24">
        <v>0</v>
      </c>
    </row>
    <row r="21" spans="1:3" ht="30" x14ac:dyDescent="0.25">
      <c r="A21" s="95"/>
      <c r="B21" s="51" t="s">
        <v>115</v>
      </c>
      <c r="C21" s="24">
        <v>0</v>
      </c>
    </row>
    <row r="22" spans="1:3" x14ac:dyDescent="0.25">
      <c r="A22" s="95"/>
      <c r="B22" s="101" t="s">
        <v>116</v>
      </c>
      <c r="C22" s="102"/>
    </row>
    <row r="23" spans="1:3" x14ac:dyDescent="0.25">
      <c r="A23" s="95"/>
      <c r="B23" s="51" t="s">
        <v>117</v>
      </c>
      <c r="C23" s="24">
        <v>0</v>
      </c>
    </row>
    <row r="24" spans="1:3" x14ac:dyDescent="0.25">
      <c r="A24" s="95"/>
      <c r="B24" s="51" t="s">
        <v>103</v>
      </c>
      <c r="C24" s="24">
        <v>0</v>
      </c>
    </row>
    <row r="25" spans="1:3" x14ac:dyDescent="0.25">
      <c r="A25" s="95"/>
      <c r="B25" s="51" t="s">
        <v>104</v>
      </c>
      <c r="C25" s="24">
        <v>0</v>
      </c>
    </row>
    <row r="26" spans="1:3" x14ac:dyDescent="0.25">
      <c r="A26" s="95"/>
      <c r="B26" s="101" t="s">
        <v>118</v>
      </c>
      <c r="C26" s="102"/>
    </row>
    <row r="27" spans="1:3" x14ac:dyDescent="0.25">
      <c r="A27" s="95"/>
      <c r="B27" s="51"/>
      <c r="C27" s="24"/>
    </row>
    <row r="28" spans="1:3" x14ac:dyDescent="0.25">
      <c r="A28" s="95"/>
      <c r="B28" s="51" t="s">
        <v>103</v>
      </c>
      <c r="C28" s="24">
        <v>0</v>
      </c>
    </row>
    <row r="29" spans="1:3" x14ac:dyDescent="0.25">
      <c r="A29" s="95"/>
      <c r="B29" s="51" t="s">
        <v>104</v>
      </c>
      <c r="C29" s="24">
        <v>0</v>
      </c>
    </row>
    <row r="30" spans="1:3" x14ac:dyDescent="0.25">
      <c r="A30" s="95"/>
      <c r="B30" s="101" t="s">
        <v>119</v>
      </c>
      <c r="C30" s="102"/>
    </row>
    <row r="31" spans="1:3" x14ac:dyDescent="0.25">
      <c r="A31" s="95"/>
      <c r="B31" s="51" t="s">
        <v>120</v>
      </c>
      <c r="C31" s="25">
        <v>1</v>
      </c>
    </row>
    <row r="32" spans="1:3" x14ac:dyDescent="0.25">
      <c r="A32" s="95"/>
      <c r="B32" s="51" t="s">
        <v>64</v>
      </c>
      <c r="C32" s="26">
        <v>0</v>
      </c>
    </row>
    <row r="33" spans="1:3" x14ac:dyDescent="0.25">
      <c r="A33" s="95"/>
      <c r="B33" s="51" t="s">
        <v>122</v>
      </c>
      <c r="C33" s="25">
        <v>1</v>
      </c>
    </row>
    <row r="34" spans="1:3" x14ac:dyDescent="0.25">
      <c r="A34" s="20" t="s">
        <v>123</v>
      </c>
      <c r="B34" s="98">
        <f>IFERROR(B15*(VLOOKUP(B14,E11:F13,2,0)),16666)</f>
        <v>16666</v>
      </c>
      <c r="C34" s="98"/>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8" t="s">
        <v>65</v>
      </c>
      <c r="B1" t="s">
        <v>172</v>
      </c>
      <c r="C1" s="8" t="s">
        <v>69</v>
      </c>
      <c r="D1" s="8" t="s">
        <v>173</v>
      </c>
      <c r="E1" s="3" t="s">
        <v>75</v>
      </c>
      <c r="F1" s="2" t="s">
        <v>107</v>
      </c>
      <c r="G1" s="4">
        <v>0</v>
      </c>
      <c r="H1" t="s">
        <v>174</v>
      </c>
      <c r="I1" t="s">
        <v>175</v>
      </c>
      <c r="K1" t="s">
        <v>176</v>
      </c>
      <c r="L1" s="22" t="s">
        <v>177</v>
      </c>
      <c r="M1" t="s">
        <v>178</v>
      </c>
      <c r="N1" t="s">
        <v>107</v>
      </c>
      <c r="O1" t="s">
        <v>179</v>
      </c>
    </row>
    <row r="2" spans="1:15" x14ac:dyDescent="0.25">
      <c r="A2" t="s">
        <v>178</v>
      </c>
      <c r="B2" t="s">
        <v>132</v>
      </c>
      <c r="C2" t="s">
        <v>180</v>
      </c>
      <c r="D2" s="2" t="s">
        <v>181</v>
      </c>
      <c r="E2" s="1" t="s">
        <v>182</v>
      </c>
      <c r="F2" s="2" t="s">
        <v>171</v>
      </c>
      <c r="G2" s="4">
        <v>0.7</v>
      </c>
      <c r="H2" t="s">
        <v>183</v>
      </c>
      <c r="I2" t="s">
        <v>32</v>
      </c>
      <c r="K2" t="s">
        <v>10</v>
      </c>
      <c r="L2" s="22" t="s">
        <v>12</v>
      </c>
      <c r="M2" t="s">
        <v>184</v>
      </c>
      <c r="N2" t="s">
        <v>109</v>
      </c>
      <c r="O2" t="s">
        <v>132</v>
      </c>
    </row>
    <row r="3" spans="1:15" x14ac:dyDescent="0.25">
      <c r="A3" t="s">
        <v>184</v>
      </c>
      <c r="C3" t="s">
        <v>185</v>
      </c>
      <c r="D3" s="2" t="s">
        <v>186</v>
      </c>
      <c r="E3" s="1" t="s">
        <v>187</v>
      </c>
      <c r="F3" s="2" t="s">
        <v>109</v>
      </c>
      <c r="G3" s="4">
        <v>0.3</v>
      </c>
      <c r="H3" t="s">
        <v>188</v>
      </c>
      <c r="I3" t="s">
        <v>189</v>
      </c>
      <c r="L3" s="22" t="s">
        <v>62</v>
      </c>
      <c r="M3" t="s">
        <v>190</v>
      </c>
      <c r="N3" t="s">
        <v>171</v>
      </c>
    </row>
    <row r="4" spans="1:15" x14ac:dyDescent="0.25">
      <c r="A4" t="s">
        <v>190</v>
      </c>
      <c r="C4" t="s">
        <v>191</v>
      </c>
      <c r="E4" s="1" t="s">
        <v>192</v>
      </c>
      <c r="H4" t="s">
        <v>193</v>
      </c>
      <c r="I4" t="s">
        <v>194</v>
      </c>
      <c r="L4" t="s">
        <v>195</v>
      </c>
    </row>
    <row r="5" spans="1:15" x14ac:dyDescent="0.25">
      <c r="A5" t="s">
        <v>196</v>
      </c>
      <c r="E5" s="1" t="s">
        <v>197</v>
      </c>
      <c r="H5" t="s">
        <v>198</v>
      </c>
      <c r="I5" t="s">
        <v>199</v>
      </c>
      <c r="L5" s="22" t="s">
        <v>200</v>
      </c>
    </row>
    <row r="6" spans="1:15" x14ac:dyDescent="0.25">
      <c r="E6" s="1" t="s">
        <v>201</v>
      </c>
      <c r="I6" t="s">
        <v>202</v>
      </c>
      <c r="L6" s="22" t="s">
        <v>203</v>
      </c>
    </row>
    <row r="7" spans="1:15" x14ac:dyDescent="0.25">
      <c r="E7" s="1" t="s">
        <v>204</v>
      </c>
      <c r="I7" t="s">
        <v>205</v>
      </c>
      <c r="L7" s="22" t="s">
        <v>206</v>
      </c>
    </row>
    <row r="8" spans="1:15" x14ac:dyDescent="0.25">
      <c r="E8" s="1" t="s">
        <v>207</v>
      </c>
      <c r="L8" s="22" t="s">
        <v>116</v>
      </c>
    </row>
    <row r="9" spans="1:15" x14ac:dyDescent="0.25">
      <c r="L9" s="22" t="s">
        <v>208</v>
      </c>
    </row>
    <row r="10" spans="1:15" x14ac:dyDescent="0.25">
      <c r="L10" s="22" t="s">
        <v>209</v>
      </c>
    </row>
    <row r="11" spans="1:15" x14ac:dyDescent="0.25">
      <c r="L11" s="22" t="s">
        <v>210</v>
      </c>
    </row>
    <row r="12" spans="1:15" x14ac:dyDescent="0.25">
      <c r="L12" s="22" t="s">
        <v>211</v>
      </c>
    </row>
    <row r="13" spans="1:15" x14ac:dyDescent="0.25">
      <c r="L13" s="22" t="s">
        <v>212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2025-04-03T21:59:14Z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