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vorozco_gha_com_co/Documents/Documents/GHA/LIQUIDACIONES/"/>
    </mc:Choice>
  </mc:AlternateContent>
  <xr:revisionPtr revIDLastSave="7" documentId="13_ncr:1_{F43A6E2D-75E0-43DE-985E-D732BAD9ECA3}" xr6:coauthVersionLast="47" xr6:coauthVersionMax="47" xr10:uidLastSave="{ACA67B3A-40C5-4C33-A466-F2D7565695F5}"/>
  <bookViews>
    <workbookView xWindow="-120" yWindow="-120" windowWidth="24240" windowHeight="13020" xr2:uid="{69AAD36E-CAFA-43EB-832F-400E58192986}"/>
  </bookViews>
  <sheets>
    <sheet name="LIQ. PRETENSIONES DEMANDA" sheetId="1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2" l="1"/>
  <c r="G10" i="12"/>
  <c r="G16" i="12"/>
  <c r="G22" i="12"/>
  <c r="G28" i="12"/>
  <c r="F25" i="12" l="1"/>
  <c r="F26" i="12"/>
  <c r="F27" i="12"/>
  <c r="F19" i="12"/>
  <c r="G19" i="12" s="1"/>
  <c r="E25" i="12" s="1"/>
  <c r="F20" i="12"/>
  <c r="G20" i="12" s="1"/>
  <c r="E26" i="12" s="1"/>
  <c r="G26" i="12" s="1"/>
  <c r="F21" i="12"/>
  <c r="G21" i="12" s="1"/>
  <c r="E27" i="12" s="1"/>
  <c r="G27" i="12" s="1"/>
  <c r="F13" i="12"/>
  <c r="G13" i="12" s="1"/>
  <c r="F14" i="12"/>
  <c r="G14" i="12" s="1"/>
  <c r="F15" i="12"/>
  <c r="G15" i="12" s="1"/>
  <c r="F7" i="12"/>
  <c r="G7" i="12" s="1"/>
  <c r="F8" i="12"/>
  <c r="G8" i="12" s="1"/>
  <c r="F9" i="12"/>
  <c r="G9" i="12" s="1"/>
  <c r="G25" i="12" l="1"/>
</calcChain>
</file>

<file path=xl/sharedStrings.xml><?xml version="1.0" encoding="utf-8"?>
<sst xmlns="http://schemas.openxmlformats.org/spreadsheetml/2006/main" count="29" uniqueCount="14">
  <si>
    <t>DESDE</t>
  </si>
  <si>
    <t>HASTA</t>
  </si>
  <si>
    <t>SALARIO</t>
  </si>
  <si>
    <t>DÍAS</t>
  </si>
  <si>
    <t>SALARIOS</t>
  </si>
  <si>
    <t>TOTAL ADEUDADO</t>
  </si>
  <si>
    <t>PRIMAS</t>
  </si>
  <si>
    <t>CESANTÍAS</t>
  </si>
  <si>
    <t>INTERESES</t>
  </si>
  <si>
    <t>Total Liquidación:</t>
  </si>
  <si>
    <r>
      <rPr>
        <b/>
        <sz val="11"/>
        <color theme="1"/>
        <rFont val="Calibri"/>
        <family val="2"/>
        <scheme val="minor"/>
      </rPr>
      <t>Nota 2:</t>
    </r>
    <r>
      <rPr>
        <sz val="11"/>
        <color theme="1"/>
        <rFont val="Calibri"/>
        <family val="2"/>
        <scheme val="minor"/>
      </rPr>
      <t xml:space="preserve"> Como base se toma el SMLMV, toda vez que, se desconoce el salario devengado por el trabajador durante la relación laboral  </t>
    </r>
  </si>
  <si>
    <r>
      <rPr>
        <b/>
        <sz val="11"/>
        <color theme="1"/>
        <rFont val="Calibri"/>
        <family val="2"/>
        <scheme val="minor"/>
      </rPr>
      <t xml:space="preserve">Nota 3: </t>
    </r>
    <r>
      <rPr>
        <sz val="11"/>
        <color theme="1"/>
        <rFont val="Calibri"/>
        <family val="2"/>
        <scheme val="minor"/>
      </rPr>
      <t>La Póliza No. 26 SP000189, ampara salarios, prestaciones sociales e indemnizaciones del artículo 64 del CST, cuya vigencia es del 01/03/2018 al 31/12/2021.
Por tanto, se liquida hasta la vigencia final y conforme los amparos otorgados.</t>
    </r>
  </si>
  <si>
    <t>LIQUIDACIÓN DE LAS PRETENSIONES DE LA DEMANDA (DESDE EL 01/01/2019 AL 31/12/2021)</t>
  </si>
  <si>
    <r>
      <rPr>
        <b/>
        <sz val="11"/>
        <color theme="1"/>
        <rFont val="Calibri"/>
        <family val="2"/>
        <scheme val="minor"/>
      </rPr>
      <t>Nota 1:</t>
    </r>
    <r>
      <rPr>
        <sz val="11"/>
        <color theme="1"/>
        <rFont val="Calibri"/>
        <family val="2"/>
        <scheme val="minor"/>
      </rPr>
      <t xml:space="preserve"> El demandante solicita el reintegro laboral desde el 01/01/2019 y consigo el pago de (i) salarios, prestaciones sociales, (ii) indemnización consagrada en la Ley 361 de 1997 y aportes al sistema de seguridad social.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</si>
</sst>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center"/>
    </xf>
    <xf numFmtId="164" fontId="0" fillId="0" borderId="1" xfId="1" applyNumberFormat="1" applyFont="1" applyBorder="1"/>
    <xf numFmtId="164" fontId="3" fillId="3" borderId="1" xfId="1" applyNumberFormat="1" applyFont="1" applyFill="1" applyBorder="1"/>
    <xf numFmtId="164" fontId="3" fillId="2" borderId="1" xfId="1" applyNumberFormat="1" applyFont="1" applyFill="1" applyBorder="1" applyAlignment="1">
      <alignment horizontal="center"/>
    </xf>
    <xf numFmtId="3" fontId="0" fillId="0" borderId="1" xfId="0" applyNumberFormat="1" applyBorder="1"/>
    <xf numFmtId="164" fontId="0" fillId="0" borderId="1" xfId="1" applyNumberFormat="1" applyFont="1" applyFill="1" applyBorder="1"/>
    <xf numFmtId="14" fontId="0" fillId="0" borderId="1" xfId="0" applyNumberFormat="1" applyBorder="1"/>
    <xf numFmtId="164" fontId="3" fillId="2" borderId="1" xfId="6" applyNumberFormat="1" applyFont="1" applyFill="1" applyBorder="1" applyAlignment="1">
      <alignment horizontal="center"/>
    </xf>
    <xf numFmtId="164" fontId="3" fillId="3" borderId="1" xfId="6" applyNumberFormat="1" applyFont="1" applyFill="1" applyBorder="1"/>
    <xf numFmtId="0" fontId="3" fillId="0" borderId="0" xfId="0" applyFont="1" applyAlignment="1">
      <alignment horizontal="center"/>
    </xf>
    <xf numFmtId="164" fontId="4" fillId="4" borderId="1" xfId="0" applyNumberFormat="1" applyFont="1" applyFill="1" applyBorder="1"/>
    <xf numFmtId="0" fontId="0" fillId="0" borderId="0" xfId="0" applyAlignment="1">
      <alignment vertical="center" wrapText="1"/>
    </xf>
    <xf numFmtId="164" fontId="0" fillId="0" borderId="1" xfId="0" applyNumberForma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</cellXfs>
  <cellStyles count="18">
    <cellStyle name="Millares" xfId="1" builtinId="3"/>
    <cellStyle name="Millares [0] 2" xfId="3" xr:uid="{3555D9B7-EA0C-4C21-A235-0CD6BE1EC253}"/>
    <cellStyle name="Millares 2" xfId="8" xr:uid="{52E748A6-508A-43EC-9983-10807D820023}"/>
    <cellStyle name="Millares 3" xfId="10" xr:uid="{489BD241-C3FF-4DFE-89AE-EA3930EC2C75}"/>
    <cellStyle name="Millares 4" xfId="6" xr:uid="{30B7C3BA-0FB0-470D-88BE-FBEF74427B88}"/>
    <cellStyle name="Millares 5" xfId="12" xr:uid="{79326964-5294-479E-B982-0A5948E6458E}"/>
    <cellStyle name="Millares 6" xfId="15" xr:uid="{ABFDC7D0-759F-45EB-9979-8CD3F87889E5}"/>
    <cellStyle name="Millares 7" xfId="16" xr:uid="{FFF4BEC4-3F5B-40BE-AC92-6362DAEDDD14}"/>
    <cellStyle name="Moneda [0] 2" xfId="5" xr:uid="{40580231-C906-4C03-A65D-3EA45064320D}"/>
    <cellStyle name="Moneda 2" xfId="4" xr:uid="{60B0EB24-56E2-4FB9-B187-077D7FCBAA83}"/>
    <cellStyle name="Moneda 3" xfId="9" xr:uid="{B553DF60-E9E3-43DE-950B-5D5A0815FFF2}"/>
    <cellStyle name="Moneda 4" xfId="11" xr:uid="{91876A93-028D-40C8-982D-CCA51D4D575D}"/>
    <cellStyle name="Moneda 5" xfId="7" xr:uid="{A7350134-E2AE-4379-A4D5-B823FC54C5D3}"/>
    <cellStyle name="Moneda 6" xfId="13" xr:uid="{BF3C704B-FB29-4786-98E8-8A8CE20070B2}"/>
    <cellStyle name="Moneda 7" xfId="14" xr:uid="{B8E0172D-6407-491A-BE97-75C736043314}"/>
    <cellStyle name="Moneda 8" xfId="17" xr:uid="{2F89C845-0DCC-444B-8884-C9A0330B6C73}"/>
    <cellStyle name="Normal" xfId="0" builtinId="0"/>
    <cellStyle name="Normal 2" xfId="2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0</xdr:rowOff>
    </xdr:from>
    <xdr:to>
      <xdr:col>5</xdr:col>
      <xdr:colOff>254078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B5:K31"/>
  <sheetViews>
    <sheetView tabSelected="1" topLeftCell="A4" zoomScale="80" zoomScaleNormal="80" workbookViewId="0">
      <selection activeCell="L21" sqref="L21"/>
    </sheetView>
  </sheetViews>
  <sheetFormatPr baseColWidth="10" defaultColWidth="11.42578125" defaultRowHeight="15" x14ac:dyDescent="0.25"/>
  <cols>
    <col min="1" max="1" width="8.42578125" customWidth="1"/>
    <col min="2" max="2" width="17.42578125" customWidth="1"/>
    <col min="3" max="3" width="17.140625" customWidth="1"/>
    <col min="4" max="4" width="19" customWidth="1"/>
    <col min="5" max="5" width="22" customWidth="1"/>
    <col min="6" max="6" width="17.28515625" customWidth="1"/>
    <col min="7" max="7" width="18.85546875" customWidth="1"/>
    <col min="8" max="8" width="15.85546875" customWidth="1"/>
    <col min="9" max="9" width="11.5703125" bestFit="1" customWidth="1"/>
    <col min="10" max="10" width="13.7109375" customWidth="1"/>
    <col min="11" max="11" width="19.140625" bestFit="1" customWidth="1"/>
    <col min="12" max="12" width="24.42578125" customWidth="1"/>
    <col min="13" max="13" width="23" bestFit="1" customWidth="1"/>
    <col min="14" max="14" width="18.85546875" bestFit="1" customWidth="1"/>
    <col min="15" max="15" width="20.28515625" bestFit="1" customWidth="1"/>
  </cols>
  <sheetData>
    <row r="5" spans="2:11" x14ac:dyDescent="0.25">
      <c r="C5" s="20" t="s">
        <v>12</v>
      </c>
      <c r="D5" s="21"/>
      <c r="E5" s="21"/>
      <c r="F5" s="21"/>
      <c r="G5" s="22"/>
      <c r="I5" s="23" t="s">
        <v>13</v>
      </c>
      <c r="J5" s="23"/>
      <c r="K5" s="23"/>
    </row>
    <row r="6" spans="2:11" x14ac:dyDescent="0.25">
      <c r="B6" s="12"/>
      <c r="C6" s="1" t="s">
        <v>0</v>
      </c>
      <c r="D6" s="1" t="s">
        <v>1</v>
      </c>
      <c r="E6" s="1" t="s">
        <v>2</v>
      </c>
      <c r="F6" s="1" t="s">
        <v>3</v>
      </c>
      <c r="G6" s="8" t="s">
        <v>4</v>
      </c>
      <c r="I6" s="23"/>
      <c r="J6" s="23"/>
      <c r="K6" s="23"/>
    </row>
    <row r="7" spans="2:11" x14ac:dyDescent="0.25">
      <c r="B7" s="12"/>
      <c r="C7" s="7">
        <v>43466</v>
      </c>
      <c r="D7" s="7">
        <v>43830</v>
      </c>
      <c r="E7" s="5">
        <v>828116</v>
      </c>
      <c r="F7" s="2">
        <f t="shared" ref="F7:F9" si="0">DAYS360(C7,D7)</f>
        <v>360</v>
      </c>
      <c r="G7" s="6">
        <f t="shared" ref="G7:G9" si="1">(E7/30)*F7</f>
        <v>9937392</v>
      </c>
      <c r="I7" s="23"/>
      <c r="J7" s="23"/>
      <c r="K7" s="23"/>
    </row>
    <row r="8" spans="2:11" x14ac:dyDescent="0.25">
      <c r="B8" s="12"/>
      <c r="C8" s="7">
        <v>43831</v>
      </c>
      <c r="D8" s="7">
        <v>44196</v>
      </c>
      <c r="E8" s="5">
        <v>877803</v>
      </c>
      <c r="F8" s="2">
        <f t="shared" si="0"/>
        <v>360</v>
      </c>
      <c r="G8" s="6">
        <f t="shared" si="1"/>
        <v>10533636</v>
      </c>
      <c r="I8" s="23"/>
      <c r="J8" s="23"/>
      <c r="K8" s="23"/>
    </row>
    <row r="9" spans="2:11" x14ac:dyDescent="0.25">
      <c r="B9" s="12"/>
      <c r="C9" s="7">
        <v>44197</v>
      </c>
      <c r="D9" s="7">
        <v>44561</v>
      </c>
      <c r="E9" s="5">
        <v>908526</v>
      </c>
      <c r="F9" s="2">
        <f t="shared" si="0"/>
        <v>360</v>
      </c>
      <c r="G9" s="6">
        <f t="shared" si="1"/>
        <v>10902312</v>
      </c>
      <c r="I9" s="23"/>
      <c r="J9" s="23"/>
      <c r="K9" s="23"/>
    </row>
    <row r="10" spans="2:11" x14ac:dyDescent="0.25">
      <c r="B10" s="12"/>
      <c r="C10" s="17" t="s">
        <v>5</v>
      </c>
      <c r="D10" s="18"/>
      <c r="E10" s="18"/>
      <c r="F10" s="19"/>
      <c r="G10" s="9">
        <f>SUM(G7:G9)</f>
        <v>31373340</v>
      </c>
      <c r="I10" s="23"/>
      <c r="J10" s="23"/>
      <c r="K10" s="23"/>
    </row>
    <row r="11" spans="2:11" x14ac:dyDescent="0.25">
      <c r="B11" s="12"/>
      <c r="I11" s="23"/>
      <c r="J11" s="23"/>
      <c r="K11" s="23"/>
    </row>
    <row r="12" spans="2:11" ht="15" customHeight="1" x14ac:dyDescent="0.25">
      <c r="B12" s="12"/>
      <c r="C12" s="1" t="s">
        <v>0</v>
      </c>
      <c r="D12" s="1" t="s">
        <v>1</v>
      </c>
      <c r="E12" s="1" t="s">
        <v>2</v>
      </c>
      <c r="F12" s="1" t="s">
        <v>3</v>
      </c>
      <c r="G12" s="4" t="s">
        <v>6</v>
      </c>
      <c r="I12" s="23"/>
      <c r="J12" s="23"/>
      <c r="K12" s="23"/>
    </row>
    <row r="13" spans="2:11" ht="15" customHeight="1" x14ac:dyDescent="0.25">
      <c r="B13" s="12"/>
      <c r="C13" s="7">
        <v>43466</v>
      </c>
      <c r="D13" s="7">
        <v>43830</v>
      </c>
      <c r="E13" s="5">
        <v>925148</v>
      </c>
      <c r="F13" s="2">
        <f t="shared" ref="F13:F15" si="2">DAYS360(C13,D13)</f>
        <v>360</v>
      </c>
      <c r="G13" s="6">
        <f t="shared" ref="G13:G15" si="3">(E13*F13)/360</f>
        <v>925148</v>
      </c>
    </row>
    <row r="14" spans="2:11" ht="15" customHeight="1" x14ac:dyDescent="0.25">
      <c r="B14" s="12"/>
      <c r="C14" s="7">
        <v>43831</v>
      </c>
      <c r="D14" s="7">
        <v>44196</v>
      </c>
      <c r="E14" s="5">
        <v>980657</v>
      </c>
      <c r="F14" s="2">
        <f t="shared" si="2"/>
        <v>360</v>
      </c>
      <c r="G14" s="6">
        <f t="shared" si="3"/>
        <v>980657</v>
      </c>
      <c r="I14" s="23" t="s">
        <v>10</v>
      </c>
      <c r="J14" s="23"/>
      <c r="K14" s="23"/>
    </row>
    <row r="15" spans="2:11" ht="15" customHeight="1" x14ac:dyDescent="0.25">
      <c r="B15" s="12"/>
      <c r="C15" s="7">
        <v>44197</v>
      </c>
      <c r="D15" s="7">
        <v>44561</v>
      </c>
      <c r="E15" s="5">
        <v>1014980</v>
      </c>
      <c r="F15" s="2">
        <f t="shared" si="2"/>
        <v>360</v>
      </c>
      <c r="G15" s="6">
        <f t="shared" si="3"/>
        <v>1014980</v>
      </c>
      <c r="I15" s="23"/>
      <c r="J15" s="23"/>
      <c r="K15" s="23"/>
    </row>
    <row r="16" spans="2:11" ht="15" customHeight="1" x14ac:dyDescent="0.25">
      <c r="B16" s="12"/>
      <c r="C16" s="17" t="s">
        <v>5</v>
      </c>
      <c r="D16" s="18"/>
      <c r="E16" s="18"/>
      <c r="F16" s="19"/>
      <c r="G16" s="3">
        <f>SUM(G13:G15)</f>
        <v>2920785</v>
      </c>
      <c r="I16" s="23"/>
      <c r="J16" s="23"/>
      <c r="K16" s="23"/>
    </row>
    <row r="17" spans="3:11" x14ac:dyDescent="0.25">
      <c r="I17" s="23"/>
      <c r="J17" s="23"/>
      <c r="K17" s="23"/>
    </row>
    <row r="18" spans="3:11" x14ac:dyDescent="0.25">
      <c r="C18" s="1" t="s">
        <v>0</v>
      </c>
      <c r="D18" s="1" t="s">
        <v>1</v>
      </c>
      <c r="E18" s="1" t="s">
        <v>2</v>
      </c>
      <c r="F18" s="1" t="s">
        <v>3</v>
      </c>
      <c r="G18" s="4" t="s">
        <v>7</v>
      </c>
      <c r="I18" s="23"/>
      <c r="J18" s="23"/>
      <c r="K18" s="23"/>
    </row>
    <row r="19" spans="3:11" x14ac:dyDescent="0.25">
      <c r="C19" s="7">
        <v>43466</v>
      </c>
      <c r="D19" s="7">
        <v>43830</v>
      </c>
      <c r="E19" s="5">
        <v>925148</v>
      </c>
      <c r="F19" s="2">
        <f t="shared" ref="F19:F21" si="4">DAYS360(C19,D19)</f>
        <v>360</v>
      </c>
      <c r="G19" s="6">
        <f t="shared" ref="G19:G21" si="5">(E19*F19)/360</f>
        <v>925148</v>
      </c>
    </row>
    <row r="20" spans="3:11" x14ac:dyDescent="0.25">
      <c r="C20" s="7">
        <v>43831</v>
      </c>
      <c r="D20" s="7">
        <v>44196</v>
      </c>
      <c r="E20" s="5">
        <v>980657</v>
      </c>
      <c r="F20" s="2">
        <f t="shared" si="4"/>
        <v>360</v>
      </c>
      <c r="G20" s="6">
        <f t="shared" si="5"/>
        <v>980657</v>
      </c>
    </row>
    <row r="21" spans="3:11" x14ac:dyDescent="0.25">
      <c r="C21" s="7">
        <v>44197</v>
      </c>
      <c r="D21" s="7">
        <v>44561</v>
      </c>
      <c r="E21" s="5">
        <v>1014980</v>
      </c>
      <c r="F21" s="2">
        <f t="shared" si="4"/>
        <v>360</v>
      </c>
      <c r="G21" s="6">
        <f t="shared" si="5"/>
        <v>1014980</v>
      </c>
      <c r="I21" s="23" t="s">
        <v>11</v>
      </c>
      <c r="J21" s="23"/>
      <c r="K21" s="23"/>
    </row>
    <row r="22" spans="3:11" x14ac:dyDescent="0.25">
      <c r="C22" s="17" t="s">
        <v>5</v>
      </c>
      <c r="D22" s="18"/>
      <c r="E22" s="18"/>
      <c r="F22" s="19"/>
      <c r="G22" s="3">
        <f>SUM(G19:G21)</f>
        <v>2920785</v>
      </c>
      <c r="I22" s="23"/>
      <c r="J22" s="23"/>
      <c r="K22" s="23"/>
    </row>
    <row r="23" spans="3:11" x14ac:dyDescent="0.25">
      <c r="I23" s="23"/>
      <c r="J23" s="23"/>
      <c r="K23" s="23"/>
    </row>
    <row r="24" spans="3:11" x14ac:dyDescent="0.25">
      <c r="C24" s="1" t="s">
        <v>0</v>
      </c>
      <c r="D24" s="1" t="s">
        <v>1</v>
      </c>
      <c r="E24" s="1" t="s">
        <v>7</v>
      </c>
      <c r="F24" s="1" t="s">
        <v>3</v>
      </c>
      <c r="G24" s="4" t="s">
        <v>8</v>
      </c>
      <c r="I24" s="23"/>
      <c r="J24" s="23"/>
      <c r="K24" s="23"/>
    </row>
    <row r="25" spans="3:11" x14ac:dyDescent="0.25">
      <c r="C25" s="7">
        <v>43466</v>
      </c>
      <c r="D25" s="7">
        <v>43830</v>
      </c>
      <c r="E25" s="13">
        <f>+G19</f>
        <v>925148</v>
      </c>
      <c r="F25" s="2">
        <f t="shared" ref="F25:F27" si="6">DAYS360(C25,D25)</f>
        <v>360</v>
      </c>
      <c r="G25" s="2">
        <f t="shared" ref="G25:G27" si="7">(E25*F25*0.12)/360</f>
        <v>111017.76000000001</v>
      </c>
      <c r="I25" s="23"/>
      <c r="J25" s="23"/>
      <c r="K25" s="23"/>
    </row>
    <row r="26" spans="3:11" x14ac:dyDescent="0.25">
      <c r="C26" s="7">
        <v>43831</v>
      </c>
      <c r="D26" s="7">
        <v>44196</v>
      </c>
      <c r="E26" s="13">
        <f>+G20</f>
        <v>980657</v>
      </c>
      <c r="F26" s="2">
        <f t="shared" si="6"/>
        <v>360</v>
      </c>
      <c r="G26" s="2">
        <f t="shared" si="7"/>
        <v>117678.84</v>
      </c>
      <c r="I26" s="23"/>
      <c r="J26" s="23"/>
      <c r="K26" s="23"/>
    </row>
    <row r="27" spans="3:11" x14ac:dyDescent="0.25">
      <c r="C27" s="7">
        <v>44197</v>
      </c>
      <c r="D27" s="7">
        <v>44561</v>
      </c>
      <c r="E27" s="13">
        <f>+G21</f>
        <v>1014980</v>
      </c>
      <c r="F27" s="2">
        <f t="shared" si="6"/>
        <v>360</v>
      </c>
      <c r="G27" s="2">
        <f t="shared" si="7"/>
        <v>121797.6</v>
      </c>
      <c r="I27" s="23"/>
      <c r="J27" s="23"/>
      <c r="K27" s="23"/>
    </row>
    <row r="28" spans="3:11" x14ac:dyDescent="0.25">
      <c r="C28" s="17" t="s">
        <v>5</v>
      </c>
      <c r="D28" s="18"/>
      <c r="E28" s="18"/>
      <c r="F28" s="19"/>
      <c r="G28" s="3">
        <f>SUM(G25:G27)</f>
        <v>350494.2</v>
      </c>
      <c r="I28" s="23"/>
      <c r="J28" s="23"/>
      <c r="K28" s="23"/>
    </row>
    <row r="30" spans="3:11" x14ac:dyDescent="0.25">
      <c r="C30" s="10"/>
      <c r="D30" s="10"/>
      <c r="E30" s="10"/>
      <c r="F30" s="10"/>
      <c r="G30" s="10"/>
    </row>
    <row r="31" spans="3:11" x14ac:dyDescent="0.25">
      <c r="C31" s="14" t="s">
        <v>9</v>
      </c>
      <c r="D31" s="15"/>
      <c r="E31" s="15"/>
      <c r="F31" s="16"/>
      <c r="G31" s="11">
        <f>G28+G22+G16+G10</f>
        <v>37565404.200000003</v>
      </c>
    </row>
  </sheetData>
  <mergeCells count="9">
    <mergeCell ref="C10:F10"/>
    <mergeCell ref="C16:F16"/>
    <mergeCell ref="C5:G5"/>
    <mergeCell ref="I5:K12"/>
    <mergeCell ref="I14:K18"/>
    <mergeCell ref="I21:K28"/>
    <mergeCell ref="C31:F31"/>
    <mergeCell ref="C22:F22"/>
    <mergeCell ref="C28:F28"/>
  </mergeCells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2025-04-25T22:56:32Z</dcterms:modified>
  <cp:category/>
  <cp:contentStatus/>
</cp:coreProperties>
</file>