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codeName="ThisWorkbook"/>
  <mc:AlternateContent xmlns:mc="http://schemas.openxmlformats.org/markup-compatibility/2006">
    <mc:Choice Requires="x15">
      <x15ac:absPath xmlns:x15ac="http://schemas.microsoft.com/office/spreadsheetml/2010/11/ac" url="/Users/kellypaz/Downloads/"/>
    </mc:Choice>
  </mc:AlternateContent>
  <xr:revisionPtr revIDLastSave="0" documentId="13_ncr:1_{24C85EEF-F4E8-3045-BBD9-5271381132D4}" xr6:coauthVersionLast="47" xr6:coauthVersionMax="47" xr10:uidLastSave="{00000000-0000-0000-0000-000000000000}"/>
  <bookViews>
    <workbookView xWindow="920" yWindow="500" windowWidth="27880" windowHeight="17500" activeTab="5" xr2:uid="{00000000-000D-0000-FFFF-FFFF00000000}"/>
  </bookViews>
  <sheets>
    <sheet name="AUTOS  NOTA 322" sheetId="1" r:id="rId1"/>
    <sheet name="AUTOS  NOTA 322 (EXCESO)" sheetId="16" r:id="rId2"/>
    <sheet name="AUTOS NOTA 321" sheetId="7" r:id="rId3"/>
    <sheet name="TASACION " sheetId="10" state="hidden" r:id="rId4"/>
    <sheet name="AUTOS NOTA 324-478" sheetId="8" r:id="rId5"/>
    <sheet name="AUTOS NOTA 324-478 (EXCESO)" sheetId="15" r:id="rId6"/>
    <sheet name="AUTOS NOTA 325" sheetId="9" r:id="rId7"/>
    <sheet name="CONCEPTO DE CONCILIACIÓN 330 " sheetId="11" r:id="rId8"/>
    <sheet name="CAMBIO DE CONTINGENCIA 423" sheetId="12" r:id="rId9"/>
    <sheet name="Hoja2" sheetId="6" state="hidden" r:id="rId10"/>
  </sheets>
  <externalReferences>
    <externalReference r:id="rId11"/>
    <externalReference r:id="rId12"/>
    <externalReference r:id="rId13"/>
  </externalReferences>
  <definedNames>
    <definedName name="Posición">[1]Hoja1!$S$3:$S$4</definedName>
    <definedName name="Probabilidad">[1]Parametros!$A$3:$A$5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5" l="1"/>
  <c r="B40" i="15" s="1"/>
  <c r="B9" i="15"/>
  <c r="B8" i="15"/>
  <c r="B7" i="15"/>
  <c r="B6" i="15"/>
  <c r="B5" i="15"/>
  <c r="B4" i="15"/>
  <c r="B3" i="15"/>
  <c r="B2" i="15"/>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<sst xmlns="http://schemas.openxmlformats.org/spreadsheetml/2006/main" count="442" uniqueCount="220">
  <si>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</si>
  <si>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</si>
  <si>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</si>
  <si>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</si>
  <si>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</si>
  <si>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</si>
  <si>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</si>
  <si>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</si>
  <si>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</si>
  <si>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</si>
  <si>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</si>
  <si>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</si>
  <si>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</si>
  <si>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</si>
  <si>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</si>
  <si>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</si>
  <si>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</si>
  <si>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</si>
  <si>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</si>
  <si>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</si>
  <si>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</si>
  <si>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</si>
  <si>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</si>
  <si>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</si>
  <si>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</si>
  <si>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</si>
  <si>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</si>
  <si>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</si>
  <si>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</si>
  <si>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</si>
  <si>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</si>
  <si>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</si>
  <si>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</si>
  <si>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</si>
  <si>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</si>
  <si>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</si>
  <si>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</si>
  <si>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</si>
  <si>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</si>
  <si>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</si>
  <si>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</si>
  <si>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</si>
  <si>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</si>
  <si>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</si>
  <si>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</si>
  <si>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</si>
  <si>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</si>
  <si>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</si>
  <si>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</si>
  <si>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</si>
  <si>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</si>
  <si>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</si>
  <si>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</si>
  <si>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</si>
  <si>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</si>
  <si>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</si>
  <si>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</si>
  <si>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</si>
  <si>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</si>
  <si>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</si>
  <si>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</si>
  <si>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</si>
  <si>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</si>
  <si>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</si>
  <si>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</si>
  <si>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</si>
  <si>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</si>
  <si>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</si>
  <si>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</si>
  <si>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</si>
  <si>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</si>
  <si>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</si>
  <si>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</si>
  <si>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</si>
  <si>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</si>
  <si>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</si>
  <si>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</si>
  <si>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</si>
  <si>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</si>
  <si>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</si>
  <si>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</si>
  <si>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</si>
  <si>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</si>
  <si>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</si>
  <si>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</si>
  <si>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</si>
  <si>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</si>
  <si>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</si>
  <si>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</si>
  <si>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</si>
  <si>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</si>
  <si>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</si>
  <si>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</si>
  <si>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</si>
  <si>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</si>
  <si>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</si>
  <si>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</si>
  <si>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</si>
  <si>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</si>
  <si>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</si>
  <si>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</si>
  <si>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</si>
  <si>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</si>
  <si>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</si>
  <si>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</si>
  <si>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</si>
  <si>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</si>
  <si>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</si>
  <si>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</si>
  <si>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</si>
  <si>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</si>
  <si>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</si>
  <si>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</si>
  <si>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</si>
  <si>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</si>
  <si>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</si>
  <si>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</si>
  <si>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</si>
  <si>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</si>
  <si>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</si>
  <si>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</si>
  <si>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</si>
  <si>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</si>
  <si>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</si>
  <si>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</si>
  <si>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</si>
  <si>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</si>
  <si>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</si>
  <si>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</si>
  <si>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</si>
  <si>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</si>
  <si>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</si>
  <si>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</si>
  <si>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</si>
  <si>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</si>
  <si>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</si>
  <si>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</si>
  <si>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</si>
  <si>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</si>
  <si>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</si>
  <si>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</si>
  <si>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</si>
  <si>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</si>
  <si>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</si>
  <si>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</si>
  <si>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</si>
  <si>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</si>
  <si>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</si>
  <si>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</si>
  <si>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</si>
  <si>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</si>
  <si>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</si>
  <si>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</si>
  <si>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</si>
  <si>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</si>
  <si>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</si>
  <si>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</si>
  <si>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</si>
  <si>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</si>
  <si>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</si>
  <si>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</si>
  <si>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</si>
  <si>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</si>
  <si>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</si>
  <si>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</si>
  <si>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</si>
  <si>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</si>
  <si>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</si>
  <si>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</si>
  <si>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</si>
  <si>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</si>
  <si>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</si>
  <si>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</si>
  <si>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</si>
  <si>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</si>
  <si>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</si>
  <si>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</si>
  <si>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</si>
  <si>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</si>
  <si>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</si>
  <si>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</si>
  <si>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</si>
  <si>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</si>
  <si>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</si>
  <si>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</si>
  <si>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</si>
  <si>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</si>
  <si>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</si>
  <si>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</si>
  <si>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</si>
  <si>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</si>
  <si>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</si>
  <si>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</si>
  <si>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</si>
  <si>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 xml:space="preserve">Juzgado Cuarenta y Siete (47°) Civil del Circuito de Bogotá </t>
  </si>
  <si>
    <t>11001-31-03-047-2024-00334-00</t>
  </si>
  <si>
    <t>1. Blanca Leonor Tibaquira de Granados C.C. 20.993.121
2. Carlos Montoya Morales C.C. 80.020.580
3. Flota Aguila S.A. Nit. 860.004.763-1
4. Allianz Seguros S.A. Nit. 860.026.182-5</t>
  </si>
  <si>
    <t>El 23 de mayo de 2023 en la carrera 4 No. 6-128 del municipio de Villeta, Cundinamarca, ocurrió un accidente de tránsito en donde se vio involucrado el vehículo tipo bus de placa VAK-059. En el sitio se ubica la agencia de pasajeros de la empresa de Transportes “Flota Águila”. Así mismo, en el lugar se encontraba la señora Helen Yesenia Rivera León, quien fue arrollada por el vehículo y falleció posteriormente a causa de las lesiones el día 25 de mayo de 2023. 
Como consecuencia del accidente, se elaboró un informe de policía el cual describe como hipótesis la infracción de tránsito No. 157 por lo que pudo existir “un abandono o no estar atento al vehículo/manipulación de un tercero”. Así mismo en actuación de primer responsable expedida por la policía nacional fue entrevistado el conductor del vehículo quien sostuvo que el mismo “se rodó y aprisionó a una ciudadana contra la pared”.
Para la fecha del siniestro el vehículo de placas VAK-059 se encontraba amparado por la póliza No 023251633-28 expedida por Allianz Seguros S.A. El tomador del seguro es la empresa de transportes Flota Águila S.A., el beneficiario y asegurado es Blanca Leonor Tibaquira de Granados. Por último, el automotor era conducido por el señor Carlos Montoya Morales.
Por los hechos descritos, se causaron daños materiales e inmateriales tanto a la víctima directa como a sus familiares. En consecuencia, los demandados deberán resarcir tales perjuicios.</t>
  </si>
  <si>
    <t>Helen Yesenia Rivera León</t>
  </si>
  <si>
    <t>unión libre</t>
  </si>
  <si>
    <t>33 años</t>
  </si>
  <si>
    <t>Estilista - manicurista - masajista</t>
  </si>
  <si>
    <t>sin informacion</t>
  </si>
  <si>
    <t>se solicito medida cautelar</t>
  </si>
  <si>
    <t>Blanca Leonor Tibaquira de Granados</t>
  </si>
  <si>
    <t>VAK-059</t>
  </si>
  <si>
    <t>023251633-28</t>
  </si>
  <si>
    <t xml:space="preserve">EXCEPCIONES DE FONDO FRENTE A LA DEMANDA
1.	EXIMENTE DE RESPONSABILIDAD POR CONFIGURARSE LA CAUSAL “CASO FORTUITO O FUERZA MAYOR”
2.	EXIMENTE DE LA RESPONSABILIDAD DE LOS DEMANDADOS POR CONFIGURARSE LA CAUSAL “HECHO DE UN TERCERO”
3.	INEXISTENCIA DE RESPONSABILIDAD A CARGO DE LOS DEMANDADOS POR LA FALTA DE ACREDITACIÓN DEL NEXO CAUSAL
4.	FALTA DE LEGITIMACIÓN EN LA CAUSA DEL SEÑOR IVÁN LEÓN ALVARADO
5.	IMPROCEDENCIA DEL RECONOCIMIENTO DEL LUCRO CESANTE
6.	IMPROCEDENCIA DEL RECONOCIMIENTO DEL DAÑO EMERGENTE
7.	TASACIÓN EXORBITANTE DEL DAÑO MORAL
8.	INEXISTENCIA DE ELEMENTOS PROBATORIOS QUE PERMITAN ACREDITAR EL DAÑO A LA VIDA EN RELACIÓN
9.	GENÉRICA O INNOMINADA
EXCEPCIONES DE FONDO FRENTE AL CONTRATO DE SEGURO
1.	FALTA DE COBERTURA MATERIAL AL ESTAR ANTE RIESGO EXPRESAMENTE EXCLUIDO EN LA PÓLIZA MOTOR GROUP RC CONTRA 023251633/28.
2.	INEXISTENCIA DE OBLIGACIÓN DE INDEMNIZAR A CARGO DE ALLIANZ SEGUROS S.A. POR INCUMPLIMIENTO DE LAS CARGAS DEL ARTÍCULO 1077 DEL CÓDIGO DE COMERCIO.
3.	RIESGOS EXPRESAMENTE EXCLUIDOS EN LA PÓLIZA DE SEGURO NO. 023251633/28
4.	CARÁCTER MERAMENTE INDEMNIZATORIO DE LOS CONTRATOS DE SEGURO.
5.	EN CUALQUIER CASO, DE NINGUNA FORMA SE PODRÁ EXCEDER EL LÍMITE DEL VALOR ASEGURADO.
6.	DISPONIBILIDAD DEL VALOR ASEGURADO
7.	GENÉRICA O INNOMINADA </t>
  </si>
  <si>
    <t>Daño a la vida de relación</t>
  </si>
  <si>
    <t>1. Iván León Alvarado (Compañero permanente) C.C. 3.080.778 (FN 1 agosto de 1973)
2. Alejandra León Rivera (hija) R.C.N. 1.034.789.543 (FN 30 junio de 2016) 
3. Allison León Rivera (hija) T.I. 1.034.784.554 (FN 16 junio de 2011)
4. María del Cármen León (madre) C.C. 21.109.906
5. Diana Maricela Rivera León (hermana) C.C. 1.072.749
6. Zayda Mayerly Rivera León (hermana) C.C. 1.072.745.091
7. Astrid Juliana Rivera León (hermana) C.C. 1.072.744.004</t>
  </si>
  <si>
    <t>La contingencia se califica como PROBABLE, por cuanto, de las pruebas aportadas con la demanda se encuentra acreditada la responsabilidad del asegurado en el accidente de tránsito que se analiza. 
Lo primero que debe tomarse en consideración, es que la Póliza Motor Group RC Contra 023251633 / 28, cuya asegurada es la señora Blanca Tibaquira de Granados, presta cobertura material y temporal, de conformidad con los hechos y pretensiones expuestas en el líbelo de la demanda. Frente a la cobertura temporal, debe señalarse que el accidente de tránsito ocurrió el 23 de mayo de 2023, es decir, dentro del periodo de vigencia de la póliza, comprendida entre el 08 de mayo de 2023 hasta el 07 de mayo de 2024.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suya, conforme se estableció en el Informe Policial de Accidente de Tránsito, en el que consignó como causa probable, la hipótesis codificada con el número 157 y que corresponde a “un abandono o no estar atento a su vehiculo / manipulación de un tercero”, atribuida al vehículo de placas VAK-059 de propiedad de la asegurada. Adicionalmente, se observa que el hecho de tránsito se produjo en sede de la empresa El Águila S.A., a la cual se encuentra afiliado el vehículo de propiedad de la asegurada, en donde las actuaciones por parte de policia judicial que atienden el evento dejan consigna en el informe ejecutivo FPJ-3 del 24 de mayo de 2023 que el automotor se rodó y aprisionó a la victima contra una pared dejándola lesionada y a su vez se informa que el conductor del automotor expuso que" habia dejado el mismo parqueado y se fue a la cafetería, pero que el tiqueteador al tratar de hacer uso de la bodega para empacar equipaje, queriendo activar el botón necesario desde la cabina,  desactivó igualmente el freno de seguridad lo que ocasiono el evento". Ahora bien, pese a que en el condicionado aplicable a la póliza de seguro se encuentra una exclusión aplicable al caso, que refiere la falta de cobertura por daños, lesiones o muerte a terceros o sus bienes, causados cuando el vehículo no se movilice por sus propios medios, lo cierto es que, dicha exclusión no se encuentra consignada a partir de la primera página de la poliza como lo ha establecido la Superintendencia Financiera de Colombia a través de la circular 007 de 1996 y que ha sido ratificada con posterioridad en la circular básica jurídica 029 del 2014, lo que podría llevar a la declaratoria de ineficacia de la misma. Por lo anterior, en el entendido que no existen elementos probatorios que puedan eximir de responsabilidad al asegurado frente al hecho acaecido el 23 de mayo de 2023, la contingencia se califica como probable.
Lo anterior, sin perjuicio del carácter contingente del proceso.</t>
  </si>
  <si>
    <t>LÍMITE VALOR ASEGURADO ($200.000.000)</t>
  </si>
  <si>
    <t>La liquidación objetiva de las pretensiones se estima en la suma de $200.000.000, lo anterior teniendo en cuenta lo siguiente:
1. Lucro cesante consolidado: $11.442.850
A favor de Alejandra León Rivera y Allison León Rivera, teniendo en cuenta que se encuentra acreditada su filiación con la víctima en calidad de hijas, además cuentan con menos de 25 años de edad y por lo tanto en este rango de edad, la Corte Suprema de Justicia manifiesta que se aplica la presunción de dependencia económica de los hijos frente a los padres conforme lo ha manifestado en sentencia SC 1731 de 2021. Aun cuando no existe sustento acerca de los ingresos percibidos por la víctima,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se tomará como base para el cálculo el salario mínimo presuntivo como se describe en la demanda de $1.160.000, el cual fue debidamente indexado a la fecha ($1.301.586) y se multiplicó por los meses transcurridos entre la fecha de ocurrencia del hecho y la elaboración de este informe (23 meses) lo que arroja un total de $31.595.338, debiendo dividirse en partes iguales para ambas menores. No obstante, atendiendo al principio de congruencia, se mantendrá la suma indicada en la demanda por ser inferior y que corresponde a $5.721.425 para cada una.
2. Lucro cesante futuro $145.281.384
A favor de Alejandra León Rivera y Allison León Rivera, teniendo en cuenta que se encuentra acreditada su filiación con la víctima en calidad de hijas, además cuentan con menos de 25 años y por lo tanto en este rango de edad, la Corte Suprema de Justicia manifiesta que se aplica la presunción de dependencia económica de los hijos frente a los padres conforme lo ha manifestado en sentencia SC 1731 de 2021. De tal forma que el lucro cesante futuro se reconoce teniendo en cuenta un periodo indemnizable que se divide en dos etapas: A) Para ambas hijas desde el 14 de mayo de 2025 hasta el 16 de junio de 2036 fecha en la cual Allison León cumple 25 años y que corresponde a 133 meses, lo que nos arroja una suma de $127.219.648, correspondiendo a cada una la suma de $63.609.824. y B) Para Alejandra León a partir del 17 de junio de 2036 hasta el 30 de junio de 2041 fecha en la que cumplirá 25 años y que asciende a $67.583.320. Del cálculo anterior se obtiene un valor total de $194.802.968. No obstante, atendiendo al principio de congruencia, se mantendrá la suma indicada en la demanda por ser inferior y que se tasa para Allison León en $48.198.411 y para Alejandra León en $97.082.973, lo que nos deja un total de $145.281.384
2. Daño Emergente
No se estima suma alguna para este rubro, en tanto, la parte demandante enuncia dentro de sus preensiones una suma que fundamenta en pagos por cuidado de las menores de forma consolidada y proyectadas al futuro, así como gastos varios correspondientes a transporte y autenticaciones, e incluso honorarios de abogado y del Instituto de Medicina Legal respecto a valoraciones médicas, los cuales no se encuentran debidamente acreditados y pese a existir cuentas de cobro por servicio de cuidado asi como honorarios por gestiones legales, deberán ratificarse en el trámite procesal, indicando desde ahora que cualquier rubro que guarde relación con gastos legales se contemplan por el despacho al momento de calcular las costas y agencias en derecho, motivo por el cual no pueden tomarse como un valor objetivado. Asi pues no será tenido en cuenta dentro de la presente objetivación. 
3. Daño moral
Se toma como daño moral la suma de $390.000.000. 
3.1. Para la Sucesión de Helen Yesenia Rivera León, en favor de los demandantes Iván León Alvarado como compañero permanente, Alejandra León Rivera y Allison León Rivera como hijas de la víctima así: 
•	Sucesión de Helen Yesenia Rivera León $60.000.000
Este valor se fijó teniendo en cuenta la jurisprudencia de la Corte Suprema de Justicia en la Sentencia la sentencia del 23/05/2018, MP: Aroldo Wilson Quiroz ha reconocido como monto máximo por este perjuicio el valor de $60.000.000  casos de muerte, como en este asunto.
3.2. Para los demandantes en causa propia, la suma de $330.000.000
•	Para Iván León Alvarado León (compañero permanente) $60.000.000	
•	Para Alejandra León Rivera (hija) $60.000.000
•	Para Allison León Rivera (hija) $60.000.000
•	Para María del Cármen León (madre) $60.000.000
•	Para Diana Maricela Rivera León (hermana) $30.000.000
•	Para Zayda Mayerley Rivera León (hermana) $30.000.000
•	Para Astrid Juliana Rivera León (hermana) $30.000.000
Si bien esta tipología de perjuicio se encuentra deferida al “arbitrium judicis”, la sentencia del 23/05/2018, MP: Aroldo Wilson Quiroz ha reconocido como monto máximo por este perjuicio el valor de $60.000.000 a favor de los hijos, padres y el cónyuge de la persona fallecida, criterio que se cumple en el presente caso. La suma reconocida por este concepto debe ser adecuada conforme al grado de parentesco de los demandantes con la víctima directa, es por eso que, a favor de las hermanas de la víctima se reconoce la suma de $30.000.000 a cada uno.
4. Daño a la vida de relación: 
4.1. Para la Sucesión de Helen Yesenia Rivera León, no será tenida en cuenta dentro del cálculo objetivado, en tanto debe reiterarse que el daño a la vida de relación tiene un carácter personal e intransferible pues se trata de una alteración directa en la esfera íntima y en los vínculos interpersonales del individuo, integrando aquellos efectos que afectan la calidad de sus interacciones cotidianas. Esta afectación surge de la experiencia personal y única de la víctima, lo que implica que la reparación de dicho daño debe ser exigida por el propio afectado y no puede trasladarse a sus causahabientes, lo que la hace incompatible con cualquier clase de reclamación sucesoria. Asi pues no podrá aplicarse un carácter presuntivo frente a este rubro.
4.2. Para los demandantes en causa propia se toma como daño a la vida de relación la suma de $330.000.000. Lo anterior en favor de los demandantes así: 
•	Para Iván León Alvarado León (compañero permanente) $60.000.000
•	Para Alejandra León Rivera (hija) $60.000.000
•	Para Allison León Rivera (hija) 60.000.000
•	Para María del Cármen León (madre) $60.000.000
•	Para Diana Maricela Rivera León (hermana) $30.000.000
•	Para Zayda Mayerley Rivera León (hermana) $30.000.000
•	Para Astrid Juliana Rivera León (hermana) $30.000.000
Si bien esta tipología de perjuicio se encuentra deferida al “arbitrium judicis”, se toma como referencia de liquidación del perjuicio la sentencia SC2107 de 2018, por lo tanto, atendiendo a la relación paterno filial en primer y segundo grado de los demandantes, se considera que el valor pedido en la demanda, debe ser ajustado para los hijos, el compañero permanente y la madre de la persona fallecida en un tope de $60.000.000 y en donde se concederá el 50% para las hermanas de la víctima en este caso cómo cálculo equivalente. 
5. Deducible
La Póliza Motor Group RC Contra 023251633 / 28 no contempla deducible para el amparo de Responsabilidad Civil Extracontractual. A su vez la Póliza Automoviles Livianos Servicio Público y Pesados 023251897/1 (en exceso) no contempla deducible para el amparo de responsabilidad civil en exceso.
6. Valor Asegurado
Si bien se tiene hasta el momento un cálculo objetivado que asciende a $876.724.234, se debe tener en cuenta que la Póliza Motor Group RC Contra 023251633 / 28 contempla un límite de valor asegurado para el amparo de Responsabilidad Civil Extracontractual de $200.000.000, por lo tanto se establece como suma objetivada dicho tope.</t>
  </si>
  <si>
    <t>La liquidación objetiva de las pretensiones se estima en la suma de $676.724.234 , lo anterior teniendo en cuenta lo siguiente:
1. Lucro cesante consolidado: $11.442.850
A favor de Alejandra León Rivera y Allison León Rivera, teniendo en cuenta que se encuentra acreditada su filiación con la víctima en calidad de hijas, además cuentan con menos de 25 años de edad y por lo tanto en este rango de edad, la Corte Suprema de Justicia manifiesta que se aplica la presunción de dependencia económica de los hijos frente a los padres conforme lo ha manifestado en sentencia SC 1731 de 2021. Aun cuando no existe sustento acerca de los ingresos percibidos por la víctima,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se tomará como base para el cálculo el salario mínimo presuntivo como se describe en la demanda de $1.160.000, el cual fue debidamente indexado a la fecha ($1.301.586) y se multiplicó por los meses transcurridos entre la fecha de ocurrencia del hecho y la elaboración de este informe (23 meses) lo que arroja un total de $31.595.338, debiendo dividirse en partes iguales para ambas menores. No obstante, atendiendo al principio de congruencia, se mantendrá la suma indicada en la demanda por ser inferior y que corresponde a $5.721.425 para cada una.
2. Lucro cesante futuro $145.281.384
A favor de Alejandra León Rivera y Allison León Rivera, teniendo en cuenta que se encuentra acreditada su filiación con la víctima en calidad de hijas, además cuentan con menos de 25 años y por lo tanto en este rango de edad, la Corte Suprema de Justicia manifiesta que se aplica la presunción de dependencia económica de los hijos frente a los padres conforme lo ha manifestado en sentencia SC 1731 de 2021. De tal forma que el lucro cesante futuro se reconoce teniendo en cuenta un periodo indemnizable que se divide en dos etapas: A) Para ambas hijas desde el 14 de mayo de 2025 hasta el 16 de junio de 2036 fecha en la cual Allison León cumple 25 años y que corresponde a 133 meses, lo que nos arroja una suma de $127.219.648, correspondiendo a cada una la suma de $63.609.824. y B) Para Alejandra León a partir del 17 de junio de 2036 hasta el 30 de junio de 2041 fecha en la que cumplirá 25 años y que asciende a $67.583.320. Del cálculo anterior se obtiene un valor total de $194.802.968. No obstante, atendiendo al principio de congruencia, se mantendrá la suma indicada en la demanda por ser inferior y que se tasa para Allison León en $48.198.411 y para Alejandra León en $97.082.973, lo que nos deja un total de $145.281.384
2. Daño Emergente
No se estima suma alguna para este rubro, en tanto, la parte demandante enuncia dentro de sus preensiones una suma que fundamenta en pagos por cuidado de las menores de forma consolidada y proyectadas al futuro, así como gastos varios correspondientes a transporte y autenticaciones, e incluso honorarios de abogado y del Instituto de Medicina Legal respecto a valoraciones médicas, los cuales no se encuentran debidamente acreditados y pese a existir cuentas de cobro por servicio de cuidado asi como honorarios por gestiones legales, deberán ratificarse en el trámite procesal, indicando desde ahora que cualquier rubro que guarde relación con gastos legales se contemplan por el despacho al momento de calcular las costas y agencias en derecho, motivo por el cual no pueden tomarse como un valor objetivado. Asi pues no será tenido en cuenta dentro de la presente objetivación. 
3. Daño moral
Se toma como daño moral la suma de $390.000.000. 
3.1. Para la Sucesión de Helen Yesenia Rivera León, en favor de los demandantes Iván León Alvarado como compañero permanente, Alejandra León Rivera y Allison León Rivera como hijas de la víctima así: 
•	Sucesión de Helen Yesenia Rivera León $60.000.000
Este valor se fijó teniendo en cuenta la jurisprudencia de la Corte Suprema de Justicia en la Sentencia la sentencia del 23/05/2018, MP: Aroldo Wilson Quiroz ha reconocido como monto máximo por este perjuicio el valor de $60.000.000  casos de muerte, como en este asunto.
3.2. Para los demandantes en causa propia, la suma de $330.000.000
•	Para Iván León Alvarado León (compañero permanente) $60.000.000	
•	Para Alejandra León Rivera (hija) $60.000.000
•	Para Allison León Rivera (hija) $60.000.000
•	Para María del Cármen León (madre) $60.000.000
•	Para Diana Maricela Rivera León (hermana) $30.000.000
•	Para Zayda Mayerley Rivera León (hermana) $30.000.000
•	Para Astrid Juliana Rivera León (hermana) $30.000.000
Si bien esta tipología de perjuicio se encuentra deferida al “arbitrium judicis”, la sentencia del 23/05/2018, MP: Aroldo Wilson Quiroz ha reconocido como monto máximo por este perjuicio el valor de $60.000.000 a favor de los hijos, padres y el cónyuge de la persona fallecida, criterio que se cumple en el presente caso. La suma reconocida por este concepto debe ser adecuada conforme al grado de parentesco de los demandantes con la víctima directa, es por eso que, a favor de las hermanas de la víctima se reconoce la suma de $30.000.000 a cada uno.
4. Daño a la vida de relación: 
4.1. Para la Sucesión de Helen Yesenia Rivera León, no será tenida en cuenta dentro del cálculo objetivado, en tanto debe reiterarse que el daño a la vida de relación tiene un carácter personal e intransferible pues se trata de una alteración directa en la esfera íntima y en los vínculos interpersonales del individuo, integrando aquellos efectos que afectan la calidad de sus interacciones cotidianas. Esta afectación surge de la experiencia personal y única de la víctima, lo que implica que la reparación de dicho daño debe ser exigida por el propio afectado y no puede trasladarse a sus causahabientes, lo que la hace incompatible con cualquier clase de reclamación sucesoria. Asi pues no podrá aplicarse un carácter presuntivo frente a este rubro.
4.2. Para los demandantes en causa propia se toma como daño a la vida de relación la suma de $330.000.000. Lo anterior en favor de los demandantes así: 
•	Para Iván León Alvarado León (compañero permanente) $60.000.000
•	Para Alejandra León Rivera (hija) $60.000.000
•	Para Allison León Rivera (hija) 60.000.000
•	Para María del Cármen León (madre) $60.000.000
•	Para Diana Maricela Rivera León (hermana) $30.000.000
•	Para Zayda Mayerley Rivera León (hermana) $30.000.000
•	Para Astrid Juliana Rivera León (hermana) $30.000.000
Si bien esta tipología de perjuicio se encuentra deferida al “arbitrium judicis”, se toma como referencia de liquidación del perjuicio la sentencia SC2107 de 2018, por lo tanto, atendiendo a la relación paterno filial en primer y segundo grado de los demandantes, se considera que el valor pedido en la demanda, debe ser ajustado para los hijos, el compañero permanente y la madre de la persona fallecida en un tope de $60.000.000 y en donde se concederá el 50% para las hermanas de la víctima en este caso cómo cálculo equivalente. 
5. Deducible
La Póliza Motor Group RC Contra 023251633 / 28 no contempla deducible para el amparo de Responsabilidad Civil Extracontractual. A su vez la Póliza Automoviles Livianos Servicio Público y Pesados 023251897/1 (en exceso) no contempla deducible para el amparo de responsabilidad civil en exceso.
6. Valor Asegurado
Si bien se tiene hasta el momento un cálculo objetivado que asciende a $876.724.234, se debe tener en cuenta que la Póliza Motor Group RC Contra 023251633 / 28 contempla un límite de valor asegurado para el amparo de Responsabilidad Civil Extracontractual de $200.000.000, por lo tanto deberá tenerse en cuenta que la Póliza Automoviles Livianos Servicio Público y Pesados 023251897/1 cubre el valor en exceso y que corresponde a $676.724.234 siendo dicha suma el valor objetivado de las pretensiones para este caso</t>
  </si>
  <si>
    <t>LÍMITE VALOR ASEGURADO EN EXCESO ($800.000.000)</t>
  </si>
  <si>
    <t>023251897/1</t>
  </si>
  <si>
    <t>Flota Aguila S.A.</t>
  </si>
  <si>
    <t>860.004.763-1</t>
  </si>
  <si>
    <t xml:space="preserve">EXCEPCIONES DE FONDO FRENTE A LA DEMANDA 
1.	EXIMENTE DE RESPONSABILIDAD POR CONFIGURARSE LA CAUSAL “CASO FORTUITO O FUERZA MAYOR”.
2.	EXIMENTE DE LA RESPONSABILIDAD DE LOS DEMANDANDOS POR CONFIGURARSE LA CAUSAL “HECHO DE UN TERCERO”.
3.	INEXISTENCIA DE RESPONSABILIDAD A CARGO DE LOS DEMANDADOS POR LA FALTA DE ACREDITACIÓN DEL NEXO CAUSAL.
4.	FALTA DE LEGITIMACIÓN EN LA CAUSA DEL SEÑOR IVÁN LEÓN ALVARADO.
5.	IMPROCEDENCIA DEL RECONOCIMIENTO DEL LUCRO CESANTE.
6.	IMPROCEDENCIA DEL RECONOCIMIENTO DEL DAÑO EMERGENTE.
7.	TASACIÓN EXORBITANTE DEL DAÑO MORAL.
8.	INEXISTENCIA DE ELEMENTOS PROBATORIOS QUE PERMITAN ACREDITAR EL DAÑO A LA VIDA EN RELACIÓN.
9.	GENÉRICA O INNOMINADA.
EXCEPCIONES DE FONDO FRENTE A LOS CONTRATOS DE SEGURO 
I. PÓLIZA MOTOR GROUP RC CONTRA 023251633/28
1.	FALTA DE COBERTURA MATERIAL AL ESTAR ANTE RIESGO EXPRESAMENTE EXCLUIDO EN LA PÓLIZA MOTOR GROUP RC CONTRA 023251633/28.
2.	INEXISTENCIA DE OBLIGACIÓN DE INDEMNIZAR A CARGO DE ALLIANZ SEGUROS S.A. POR INCUMPLIMIENTO DE LAS CARGAS DEL ARTÍCULO 1077 DEL CÓDIGO DE COMERCIO.
3.	RIESGOS EXPRESAMENTE EXCLUIDOS EN LA PÓLIZA DE SEGURO NO. 023251633/28.
4.	CARÁCTER MERAMENTE INDEMNIZATORIO DE LOS CONTRATOS DE SEGURO.
5.	EN CUALQUIER CASO, DE NINGUNA FORMA SE PODRÁ EXCEDER EL LÍMITE DEL VALOR ASEGURADO.
6.	DISPONIBILIDAD DEL VALOR ASEGURADO.
7.	GENÉRICA O INNOMINADA.
II. PÓLIZA AUTOMÓVILES LIVIANOS SERVICIO PÚBLICO Y PESADOS 023251897/1
1.	FALTA DE COBERTURA MATERIAL AL ESTAR ANTE RIESGO EXPRESAMENTE EXCLUIDO EN LA PÓLIZA AUTOMÓVILES LIVIANOS SERVICIOS PÚBLICO Y PESADOS 023251897/1.
2.	INEXISTENCIA DE OBLIGACIÓN DE INDEMNIZAR A CARGO DE ALLIANZ SEGUROS S.A. POR INCUMPLIMIENTO DE LAS CARGAS DEL ARTÍCULO 1077 DEL CÓDIGO DE COMERCIO.
3.	RIESGOS EXPRESAMENTE EXCLUIDOS EN LA PÓLIZA DE SEGURO NO. 023251897/1.
4.	CARÁCTER MERAMENTE INDEMNIZATORIO DE LOS CONTRATOS DE SEGURO.
5.	LÍMITE ASEGURADO DE LA PÓLIZA NO. 023251897/1, LA CUAL OPERA EN EXCESO DE LOS LÍMITES PRIMARIOS CONTRATADOS BAJO LA SECCIÓN DE RESPONSABILIDAD CIVIL EXTRACONTRACTUAL DE CUALQUIER PÓLIZA DE SEGURO DE AUTOMÓVILES.
6.	DISPONIBILIDAD DEL VALOR ASEGURADO.
EXCEPCIONES FRENTE AL LLAMAMIENTO EN GARANTÍA 
I. PÓLIZA MOTOR GROUP RC CONTRA 023251633/28
1.	FALTA DE LEGITIMACIÓN EN LA CAUSA POR ACTIVA DE FLOTA AGUILA S.A. PARA PROMOVER EL LLAMAMIENTO EN GARANTÍA.
2.	FALTA DE LEGITIMACIÓN EN LA CAUSA POR PASIVA DE ALLIANZ SEGUROS S.A. RESPECTO AL LLAMAMIENTO DE FLOTA AGUILA S.A.
3.	FALTA DE COBERTURA MATERIAL AL ESTAR ANTE RIESGO EXPRESAMENTE EXCLUIDO EN LA PÓLIZA MOTOR GROUP RC CONTRA 023251633/28.
4.	INEXISTENCIA DE OBLIGACIÓN DE INDEMNIZAR A CARGO DE ALLIANZ SEGUROS S.A. POR INCUMPLIMIENTO DE LAS CARGAS DEL ARTÍCULO 1072 DEL CÓDIGO DE COMERCIO.
5.	RIESGOS EXPRESAMENTE EXCLUIDOS EN LA PÓLIZA DE SEGURO NO. 023251633/28.
6.	CARÁCTER MERAMENTE INDEMNIZATORIO DE LOS CONTRATOS DE SEGURO.
7.	EN CUALQUIER CASO, DE NINGUNA FORMA SE PODRÁ EXCEDER EL LÍMITE DEL VALOR ASEGURADO.
8.	DISPONIBILIDAD DEL VALOR ASEGURADO.
II. PÓLIZA AUTOMÓVILES LIVIANOS SERVICIO PÚBLICO Y PESADOS 023251897/1
1.	FALTA DE COBERTURA MATERIAL AL ESTAR ANTE RIESGO EXPRESAMENTE EXCLUIDO EN LA PÓLIZA AUTOMÓVILES LIVIANOS SERVICIOS PÚBLICO Y PESADOS 023251897/1.
2.	INEXISTENCIA DE OBLIGACIÓN DE INDEMNIZAR A CARGO DE ALLIANZ SEGUROS S.A. POR INCUMPLIMIENTO DE LAS CARGAS DEL ARTÍCULO 1072 DEL CÓDIGO DE COMERCIO.
3.	RIESGOS EXPRESAMENTE EXCLUIDOS EN LA PÓLIZA DE SEGURO NO. 023251897/1.
4.	CARÁCTER MERAMENTE INDEMNIZATORIO DE LOS CONTRATOS DE SEGURO.
5.	LÍMITE ASEGURADO DE LA PÓLIZA NO. 023251897/1, LA CUAL OPERA EN EXCESO DE LOS LÍMITES PRIMARIOS CONTRATADOS...
6.	DISPONIBILIDAD DEL VALOR ASEGURADO.
</t>
  </si>
  <si>
    <t>La contingencia se califica como PROBABLE, por cuanto, de las pruebas aportadas con la demanda se encuentra acreditada la responsabilidad del asegurado en el accidente de tránsito que se analiza. 
Lo primero que debe tomarse en consideración, es que la Póliza Motor Group RC Contra 023251633 / 28, cuya asegurada es la señora Blanca Tibaquira de Granados, presta cobertura material y temporal. Frente a la cobertura temporal, debe señalarse que el accidente de tránsito ocurrió el 23 de mayo de 2023, es decir, dentro del periodo de vigencia de la póliza, comprendida entre el 08 de mayo de 2023 hasta el 07 de mayo de 2024. Aunado a ello, presta cobertura material en tanto ampara la responsabilidad civil extracontractual, pretensión que se le endilga al asegurado.
Por otro lado, frente a la responsabilidad del asegurado, debe decirse que, existen elementos probatorios que acreditan la responsabilidad en cabeza suya, conforme se estableció en el Informe Policial de Accidente de Tránsito, en el que consignó como causa probable, la hipótesis codificada con el número 157 y que corresponde a “un abandono o no estar atento a su vehiculo / manipulación de un tercero”, atribuida al vehículo de placas VAK-059 de propiedad de la asegurada. Adicionalmente, se observa que el hecho de tránsito se produjo en sede de la empresa El Águila S.A., a la cual se encuentra afiliado el vehículo de propiedad de la asegurada, en donde las actuaciones por parte de policia judicial que atienden el evento dejan consigna en el informe ejecutivo FPJ-3 del 24 de mayo de 2023 que el automotor se rodó y aprisionó a la victima contra una pared dejándola lesionada y a su vez se informa que el conductor del automotor expuso que" habia dejado el mismo parqueado y se fue a la cafetería, pero que el tiqueteador al tratar de hacer uso de la bodega para empacar equipaje, queriendo activar el botón necesario desde la cabina,  desactivó igualmente el freno de seguridad lo que ocasiono el evento". Ahora bien, pese a que en el condicionado aplicable a la póliza de seguro se encuentra una exclusión aplicable al caso, que refiere la falta de cobertura por daños, lesiones o muerte a terceros o sus bienes, causados cuando el vehículo no se movilice por sus propios medios, lo cierto es que, dicha exclusión no se encuentra consignada a partir de la primera página de la poliza como lo ha establecido la Superintendencia Financiera de Colombia a través de la circular 007 de 1996 y que ha sido ratificada con posterioridad en la circular básica jurídica 029 del 2014, lo que podría llevar a la declaratoria de ineficacia de la misma. Por lo anterior, en el entendido que no existen elementos probatorios que puedan eximir de responsabilidad al asegurado frente al hecho acaecido el 23 de mayo de 2023, la contingencia se califica como probable.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</si>
</sst>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8" formatCode="&quot;$&quot;\ #,##0.00;[Red]\-&quot;$&quot;\ #,##0.0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6" fontId="6" fillId="7" borderId="1" xfId="1" applyNumberFormat="1" applyFont="1" applyFill="1" applyBorder="1" applyAlignment="1" applyProtection="1">
      <alignment horizontal="center" vertical="top"/>
      <protection locked="0"/>
    </xf>
    <xf numFmtId="8" fontId="0" fillId="0" borderId="1" xfId="1" applyNumberFormat="1" applyFont="1" applyBorder="1" applyAlignment="1" applyProtection="1">
      <alignment horizontal="justify" vertical="top"/>
      <protection locked="0"/>
    </xf>
    <xf numFmtId="6" fontId="0" fillId="0" borderId="1" xfId="1" applyNumberFormat="1" applyFont="1" applyBorder="1" applyAlignment="1" applyProtection="1">
      <alignment horizontal="justify" vertical="top"/>
      <protection locked="0"/>
    </xf>
    <xf numFmtId="6" fontId="0" fillId="0" borderId="1" xfId="1" applyNumberFormat="1" applyFont="1" applyBorder="1" applyAlignment="1" applyProtection="1">
      <alignment horizontal="center"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6" sqref="B6:C6"/>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7" t="s">
        <v>0</v>
      </c>
      <c r="B1" s="57"/>
      <c r="C1" s="57"/>
    </row>
    <row r="2" spans="1:3" ht="16" x14ac:dyDescent="0.2">
      <c r="A2" s="5" t="s">
        <v>163</v>
      </c>
      <c r="B2" s="64" t="s">
        <v>195</v>
      </c>
      <c r="C2" s="65"/>
    </row>
    <row r="3" spans="1:3" ht="16" x14ac:dyDescent="0.2">
      <c r="A3" s="5" t="s">
        <v>126</v>
      </c>
      <c r="B3" s="60" t="s">
        <v>194</v>
      </c>
      <c r="C3" s="61"/>
    </row>
    <row r="4" spans="1:3" ht="16" x14ac:dyDescent="0.2">
      <c r="A4" s="5" t="s">
        <v>142</v>
      </c>
      <c r="B4" s="66" t="s">
        <v>196</v>
      </c>
      <c r="C4" s="61"/>
    </row>
    <row r="5" spans="1:3" ht="31.5" customHeight="1" x14ac:dyDescent="0.2">
      <c r="A5" s="5" t="s">
        <v>143</v>
      </c>
      <c r="B5" s="66" t="s">
        <v>209</v>
      </c>
      <c r="C5" s="61"/>
    </row>
    <row r="6" spans="1:3" ht="16" x14ac:dyDescent="0.2">
      <c r="A6" s="5" t="s">
        <v>144</v>
      </c>
      <c r="B6" s="58" t="s">
        <v>103</v>
      </c>
      <c r="C6" s="58"/>
    </row>
    <row r="7" spans="1:3" ht="16" x14ac:dyDescent="0.2">
      <c r="A7" s="25" t="s">
        <v>145</v>
      </c>
      <c r="B7" s="60" t="s">
        <v>104</v>
      </c>
      <c r="C7" s="61"/>
    </row>
    <row r="8" spans="1:3" ht="23" customHeight="1" x14ac:dyDescent="0.2">
      <c r="A8" s="26" t="s">
        <v>146</v>
      </c>
      <c r="B8" s="58" t="s">
        <v>198</v>
      </c>
      <c r="C8" s="58"/>
    </row>
    <row r="9" spans="1:3" ht="16" x14ac:dyDescent="0.2">
      <c r="A9" s="26" t="s">
        <v>147</v>
      </c>
      <c r="B9" s="68">
        <v>1072746914</v>
      </c>
      <c r="C9" s="58"/>
    </row>
    <row r="10" spans="1:3" ht="16" x14ac:dyDescent="0.2">
      <c r="A10" s="26" t="s">
        <v>148</v>
      </c>
      <c r="B10" s="59" t="s">
        <v>202</v>
      </c>
      <c r="C10" s="59"/>
    </row>
    <row r="11" spans="1:3" ht="30" customHeight="1" x14ac:dyDescent="0.2">
      <c r="A11" s="27" t="s">
        <v>149</v>
      </c>
      <c r="B11" s="59" t="s">
        <v>202</v>
      </c>
      <c r="C11" s="59"/>
    </row>
    <row r="12" spans="1:3" ht="30" customHeight="1" x14ac:dyDescent="0.2">
      <c r="A12" s="5" t="s">
        <v>150</v>
      </c>
      <c r="B12" s="76" t="s">
        <v>202</v>
      </c>
      <c r="C12" s="59"/>
    </row>
    <row r="13" spans="1:3" ht="16" x14ac:dyDescent="0.2">
      <c r="A13" s="5" t="s">
        <v>151</v>
      </c>
      <c r="B13" s="58" t="s">
        <v>199</v>
      </c>
      <c r="C13" s="58"/>
    </row>
    <row r="14" spans="1:3" ht="16" x14ac:dyDescent="0.2">
      <c r="A14" s="5" t="s">
        <v>152</v>
      </c>
      <c r="B14" s="69">
        <v>32833</v>
      </c>
      <c r="C14" s="58"/>
    </row>
    <row r="15" spans="1:3" ht="16" x14ac:dyDescent="0.2">
      <c r="A15" s="5" t="s">
        <v>153</v>
      </c>
      <c r="B15" s="58" t="s">
        <v>200</v>
      </c>
      <c r="C15" s="58"/>
    </row>
    <row r="16" spans="1:3" ht="16" x14ac:dyDescent="0.2">
      <c r="A16" s="5" t="s">
        <v>154</v>
      </c>
      <c r="B16" s="69">
        <v>45071</v>
      </c>
      <c r="C16" s="58"/>
    </row>
    <row r="17" spans="1:3" ht="15" customHeight="1" x14ac:dyDescent="0.2">
      <c r="A17" s="5" t="s">
        <v>155</v>
      </c>
      <c r="B17" s="59" t="s">
        <v>85</v>
      </c>
      <c r="C17" s="59"/>
    </row>
    <row r="18" spans="1:3" ht="16" x14ac:dyDescent="0.2">
      <c r="A18" s="5" t="s">
        <v>156</v>
      </c>
      <c r="B18" s="59" t="s">
        <v>201</v>
      </c>
      <c r="C18" s="59"/>
    </row>
    <row r="19" spans="1:3" ht="18.75" customHeight="1" x14ac:dyDescent="0.2">
      <c r="A19" s="5" t="s">
        <v>157</v>
      </c>
      <c r="B19" s="62">
        <v>1160000</v>
      </c>
      <c r="C19" s="63"/>
    </row>
    <row r="20" spans="1:3" ht="16" x14ac:dyDescent="0.2">
      <c r="A20" s="5" t="s">
        <v>158</v>
      </c>
      <c r="B20" s="58" t="s">
        <v>202</v>
      </c>
      <c r="C20" s="58"/>
    </row>
    <row r="21" spans="1:3" ht="17.25" customHeight="1" x14ac:dyDescent="0.2">
      <c r="A21" s="5" t="s">
        <v>159</v>
      </c>
      <c r="B21" s="59" t="s">
        <v>118</v>
      </c>
      <c r="C21" s="59"/>
    </row>
    <row r="22" spans="1:3" ht="16" x14ac:dyDescent="0.2">
      <c r="A22" s="26" t="s">
        <v>160</v>
      </c>
      <c r="B22" s="75">
        <v>45069</v>
      </c>
      <c r="C22" s="73"/>
    </row>
    <row r="23" spans="1:3" ht="16" x14ac:dyDescent="0.2">
      <c r="A23" s="26" t="s">
        <v>161</v>
      </c>
      <c r="B23" s="74" t="s">
        <v>203</v>
      </c>
      <c r="C23" s="73"/>
    </row>
    <row r="24" spans="1:3" ht="16" x14ac:dyDescent="0.2">
      <c r="A24" s="26" t="s">
        <v>162</v>
      </c>
      <c r="B24" s="74" t="s">
        <v>203</v>
      </c>
      <c r="C24" s="73"/>
    </row>
    <row r="25" spans="1:3" x14ac:dyDescent="0.2">
      <c r="A25" s="67" t="s">
        <v>119</v>
      </c>
      <c r="B25" s="73" t="s">
        <v>197</v>
      </c>
      <c r="C25" s="56"/>
    </row>
    <row r="26" spans="1:3" x14ac:dyDescent="0.2">
      <c r="A26" s="67"/>
      <c r="B26" s="56"/>
      <c r="C26" s="56"/>
    </row>
    <row r="27" spans="1:3" ht="100.5" customHeight="1" x14ac:dyDescent="0.2">
      <c r="A27" s="67"/>
      <c r="B27" s="56"/>
      <c r="C27" s="56"/>
    </row>
    <row r="28" spans="1:3" ht="16" x14ac:dyDescent="0.2">
      <c r="A28" s="26" t="s">
        <v>164</v>
      </c>
      <c r="B28" s="56" t="s">
        <v>204</v>
      </c>
      <c r="C28" s="56"/>
    </row>
    <row r="29" spans="1:3" ht="16" x14ac:dyDescent="0.2">
      <c r="A29" s="26" t="s">
        <v>165</v>
      </c>
      <c r="B29" s="70">
        <v>20993121</v>
      </c>
      <c r="C29" s="56"/>
    </row>
    <row r="30" spans="1:3" ht="16" x14ac:dyDescent="0.2">
      <c r="A30" s="26" t="s">
        <v>166</v>
      </c>
      <c r="B30" s="56" t="s">
        <v>205</v>
      </c>
      <c r="C30" s="56"/>
    </row>
    <row r="31" spans="1:3" ht="16" x14ac:dyDescent="0.2">
      <c r="A31" s="26" t="s">
        <v>167</v>
      </c>
      <c r="B31" s="56" t="s">
        <v>206</v>
      </c>
      <c r="C31" s="56"/>
    </row>
    <row r="32" spans="1:3" ht="16" x14ac:dyDescent="0.2">
      <c r="A32" s="26" t="s">
        <v>168</v>
      </c>
      <c r="B32" s="71">
        <v>45762</v>
      </c>
      <c r="C32" s="72"/>
    </row>
    <row r="33" spans="1:3" ht="16" x14ac:dyDescent="0.2">
      <c r="A33" s="5" t="s">
        <v>169</v>
      </c>
      <c r="B33" s="69">
        <v>45748</v>
      </c>
      <c r="C33" s="69"/>
    </row>
    <row r="34" spans="1:3" ht="48" x14ac:dyDescent="0.2">
      <c r="A34" s="5" t="s">
        <v>170</v>
      </c>
      <c r="B34" s="69">
        <v>45786</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6C532-DF54-4BAB-9E81-DB8D981CDE06}">
  <sheetPr>
    <tabColor theme="3" tint="-0.499984740745262"/>
  </sheetPr>
  <dimension ref="A1:F80"/>
  <sheetViews>
    <sheetView topLeftCell="A5" zoomScale="85" zoomScaleNormal="85" workbookViewId="0">
      <selection activeCell="B37" sqref="B37"/>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7" t="s">
        <v>0</v>
      </c>
      <c r="B1" s="57"/>
      <c r="C1" s="57"/>
    </row>
    <row r="2" spans="1:3" ht="16" x14ac:dyDescent="0.2">
      <c r="A2" s="5" t="s">
        <v>163</v>
      </c>
      <c r="B2" s="64" t="s">
        <v>195</v>
      </c>
      <c r="C2" s="65"/>
    </row>
    <row r="3" spans="1:3" ht="16" x14ac:dyDescent="0.2">
      <c r="A3" s="5" t="s">
        <v>126</v>
      </c>
      <c r="B3" s="60" t="s">
        <v>194</v>
      </c>
      <c r="C3" s="61"/>
    </row>
    <row r="4" spans="1:3" ht="16" x14ac:dyDescent="0.2">
      <c r="A4" s="5" t="s">
        <v>142</v>
      </c>
      <c r="B4" s="66" t="s">
        <v>196</v>
      </c>
      <c r="C4" s="61"/>
    </row>
    <row r="5" spans="1:3" ht="31.5" customHeight="1" x14ac:dyDescent="0.2">
      <c r="A5" s="5" t="s">
        <v>143</v>
      </c>
      <c r="B5" s="66" t="s">
        <v>209</v>
      </c>
      <c r="C5" s="61"/>
    </row>
    <row r="6" spans="1:3" ht="16" x14ac:dyDescent="0.2">
      <c r="A6" s="5" t="s">
        <v>144</v>
      </c>
      <c r="B6" s="58" t="s">
        <v>102</v>
      </c>
      <c r="C6" s="58"/>
    </row>
    <row r="7" spans="1:3" ht="16" x14ac:dyDescent="0.2">
      <c r="A7" s="25" t="s">
        <v>145</v>
      </c>
      <c r="B7" s="60" t="s">
        <v>104</v>
      </c>
      <c r="C7" s="61"/>
    </row>
    <row r="8" spans="1:3" ht="23" customHeight="1" x14ac:dyDescent="0.2">
      <c r="A8" s="26" t="s">
        <v>146</v>
      </c>
      <c r="B8" s="58" t="s">
        <v>198</v>
      </c>
      <c r="C8" s="58"/>
    </row>
    <row r="9" spans="1:3" ht="16" x14ac:dyDescent="0.2">
      <c r="A9" s="26" t="s">
        <v>147</v>
      </c>
      <c r="B9" s="68">
        <v>1072746914</v>
      </c>
      <c r="C9" s="58"/>
    </row>
    <row r="10" spans="1:3" ht="16" x14ac:dyDescent="0.2">
      <c r="A10" s="26" t="s">
        <v>148</v>
      </c>
      <c r="B10" s="59" t="s">
        <v>202</v>
      </c>
      <c r="C10" s="59"/>
    </row>
    <row r="11" spans="1:3" ht="30" customHeight="1" x14ac:dyDescent="0.2">
      <c r="A11" s="27" t="s">
        <v>149</v>
      </c>
      <c r="B11" s="59" t="s">
        <v>202</v>
      </c>
      <c r="C11" s="59"/>
    </row>
    <row r="12" spans="1:3" ht="30" customHeight="1" x14ac:dyDescent="0.2">
      <c r="A12" s="5" t="s">
        <v>150</v>
      </c>
      <c r="B12" s="76" t="s">
        <v>202</v>
      </c>
      <c r="C12" s="59"/>
    </row>
    <row r="13" spans="1:3" ht="16" x14ac:dyDescent="0.2">
      <c r="A13" s="5" t="s">
        <v>151</v>
      </c>
      <c r="B13" s="58" t="s">
        <v>199</v>
      </c>
      <c r="C13" s="58"/>
    </row>
    <row r="14" spans="1:3" ht="16" x14ac:dyDescent="0.2">
      <c r="A14" s="5" t="s">
        <v>152</v>
      </c>
      <c r="B14" s="69">
        <v>32833</v>
      </c>
      <c r="C14" s="58"/>
    </row>
    <row r="15" spans="1:3" ht="16" x14ac:dyDescent="0.2">
      <c r="A15" s="5" t="s">
        <v>153</v>
      </c>
      <c r="B15" s="58" t="s">
        <v>200</v>
      </c>
      <c r="C15" s="58"/>
    </row>
    <row r="16" spans="1:3" ht="16" x14ac:dyDescent="0.2">
      <c r="A16" s="5" t="s">
        <v>154</v>
      </c>
      <c r="B16" s="69">
        <v>45071</v>
      </c>
      <c r="C16" s="58"/>
    </row>
    <row r="17" spans="1:3" ht="15" customHeight="1" x14ac:dyDescent="0.2">
      <c r="A17" s="5" t="s">
        <v>155</v>
      </c>
      <c r="B17" s="59" t="s">
        <v>85</v>
      </c>
      <c r="C17" s="59"/>
    </row>
    <row r="18" spans="1:3" ht="16" x14ac:dyDescent="0.2">
      <c r="A18" s="5" t="s">
        <v>156</v>
      </c>
      <c r="B18" s="59" t="s">
        <v>201</v>
      </c>
      <c r="C18" s="59"/>
    </row>
    <row r="19" spans="1:3" ht="18.75" customHeight="1" x14ac:dyDescent="0.2">
      <c r="A19" s="5" t="s">
        <v>157</v>
      </c>
      <c r="B19" s="62">
        <v>1160000</v>
      </c>
      <c r="C19" s="63"/>
    </row>
    <row r="20" spans="1:3" ht="16" x14ac:dyDescent="0.2">
      <c r="A20" s="5" t="s">
        <v>158</v>
      </c>
      <c r="B20" s="58" t="s">
        <v>202</v>
      </c>
      <c r="C20" s="58"/>
    </row>
    <row r="21" spans="1:3" ht="17.25" customHeight="1" x14ac:dyDescent="0.2">
      <c r="A21" s="5" t="s">
        <v>159</v>
      </c>
      <c r="B21" s="59" t="s">
        <v>118</v>
      </c>
      <c r="C21" s="59"/>
    </row>
    <row r="22" spans="1:3" ht="16" x14ac:dyDescent="0.2">
      <c r="A22" s="26" t="s">
        <v>160</v>
      </c>
      <c r="B22" s="75">
        <v>45069</v>
      </c>
      <c r="C22" s="73"/>
    </row>
    <row r="23" spans="1:3" ht="16" x14ac:dyDescent="0.2">
      <c r="A23" s="26" t="s">
        <v>161</v>
      </c>
      <c r="B23" s="74" t="s">
        <v>203</v>
      </c>
      <c r="C23" s="73"/>
    </row>
    <row r="24" spans="1:3" ht="16" x14ac:dyDescent="0.2">
      <c r="A24" s="26" t="s">
        <v>162</v>
      </c>
      <c r="B24" s="74" t="s">
        <v>203</v>
      </c>
      <c r="C24" s="73"/>
    </row>
    <row r="25" spans="1:3" x14ac:dyDescent="0.2">
      <c r="A25" s="67" t="s">
        <v>119</v>
      </c>
      <c r="B25" s="73" t="s">
        <v>197</v>
      </c>
      <c r="C25" s="56"/>
    </row>
    <row r="26" spans="1:3" x14ac:dyDescent="0.2">
      <c r="A26" s="67"/>
      <c r="B26" s="56"/>
      <c r="C26" s="56"/>
    </row>
    <row r="27" spans="1:3" ht="100.5" customHeight="1" x14ac:dyDescent="0.2">
      <c r="A27" s="67"/>
      <c r="B27" s="56"/>
      <c r="C27" s="56"/>
    </row>
    <row r="28" spans="1:3" ht="16" x14ac:dyDescent="0.2">
      <c r="A28" s="26" t="s">
        <v>164</v>
      </c>
      <c r="B28" s="56" t="s">
        <v>216</v>
      </c>
      <c r="C28" s="56"/>
    </row>
    <row r="29" spans="1:3" ht="16" x14ac:dyDescent="0.2">
      <c r="A29" s="26" t="s">
        <v>165</v>
      </c>
      <c r="B29" s="70" t="s">
        <v>217</v>
      </c>
      <c r="C29" s="56"/>
    </row>
    <row r="30" spans="1:3" ht="16" x14ac:dyDescent="0.2">
      <c r="A30" s="26" t="s">
        <v>166</v>
      </c>
      <c r="B30" s="56" t="s">
        <v>205</v>
      </c>
      <c r="C30" s="56"/>
    </row>
    <row r="31" spans="1:3" ht="16" x14ac:dyDescent="0.2">
      <c r="A31" s="26" t="s">
        <v>167</v>
      </c>
      <c r="B31" s="56" t="s">
        <v>215</v>
      </c>
      <c r="C31" s="56"/>
    </row>
    <row r="32" spans="1:3" ht="16" x14ac:dyDescent="0.2">
      <c r="A32" s="26" t="s">
        <v>168</v>
      </c>
      <c r="B32" s="71">
        <v>45762</v>
      </c>
      <c r="C32" s="72"/>
    </row>
    <row r="33" spans="1:3" ht="16" x14ac:dyDescent="0.2">
      <c r="A33" s="5" t="s">
        <v>169</v>
      </c>
      <c r="B33" s="69">
        <v>45855</v>
      </c>
      <c r="C33" s="69"/>
    </row>
    <row r="34" spans="1:3" ht="48" x14ac:dyDescent="0.2">
      <c r="A34" s="5" t="s">
        <v>170</v>
      </c>
      <c r="B34" s="69">
        <v>45888</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12:C12"/>
    <mergeCell ref="A1:C1"/>
    <mergeCell ref="B2:C2"/>
    <mergeCell ref="B3:C3"/>
    <mergeCell ref="B4:C4"/>
    <mergeCell ref="B5:C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2:C32"/>
    <mergeCell ref="B33:C33"/>
    <mergeCell ref="B34:C34"/>
    <mergeCell ref="A25:A27"/>
    <mergeCell ref="B25:C27"/>
    <mergeCell ref="B28:C28"/>
    <mergeCell ref="B29:C29"/>
    <mergeCell ref="B30:C30"/>
    <mergeCell ref="B31:C31"/>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786478AE-B441-4D11-9FD2-76D5BDB095C6}">
          <x14:formula1>
            <xm:f>Hoja2!$L$1:$L$13</xm:f>
          </x14:formula1>
          <xm:sqref>B7:C7</xm:sqref>
        </x14:dataValidation>
        <x14:dataValidation type="list" allowBlank="1" showInputMessage="1" showErrorMessage="1" xr:uid="{26E0D292-D6DE-46B5-A595-191A90F0AF38}">
          <x14:formula1>
            <xm:f>Hoja2!$K$1:$K$2</xm:f>
          </x14:formula1>
          <xm:sqref>B6:C6</xm:sqref>
        </x14:dataValidation>
        <x14:dataValidation type="list" allowBlank="1" showInputMessage="1" showErrorMessage="1" xr:uid="{7067E558-3797-4382-A8FB-7C16F8427FB9}">
          <x14:formula1>
            <xm:f>Hoja2!$I$1:$I$7</xm:f>
          </x14:formula1>
          <xm:sqref>B21:C21</xm:sqref>
        </x14:dataValidation>
        <x14:dataValidation type="list" allowBlank="1" showInputMessage="1" showErrorMessage="1" xr:uid="{10F27AA1-7F54-47E8-A6AB-5BF822E5861F}">
          <x14:formula1>
            <xm:f>Hoja2!$H$2:$H$5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6" t="s">
        <v>10</v>
      </c>
      <c r="B1" s="96"/>
      <c r="C1" s="96"/>
    </row>
    <row r="2" spans="1:3" ht="15.75" customHeight="1" x14ac:dyDescent="0.2">
      <c r="A2" s="20" t="s">
        <v>11</v>
      </c>
      <c r="B2" s="97" t="s">
        <v>120</v>
      </c>
      <c r="C2" s="98"/>
    </row>
    <row r="3" spans="1:3" s="2" customFormat="1" ht="16" x14ac:dyDescent="0.2">
      <c r="A3" s="5" t="s">
        <v>1</v>
      </c>
      <c r="B3" s="58" t="str">
        <f>'AUTOS  NOTA 322'!B2:C2</f>
        <v>11001-31-03-047-2024-00334-00</v>
      </c>
      <c r="C3" s="58"/>
    </row>
    <row r="4" spans="1:3" s="2" customFormat="1" ht="16" x14ac:dyDescent="0.2">
      <c r="A4" s="5" t="s">
        <v>2</v>
      </c>
      <c r="B4" s="58" t="str">
        <f>'AUTOS  NOTA 322'!B3:C3</f>
        <v xml:space="preserve">Juzgado Cuarenta y Siete (47°) Civil del Circuito de Bogotá </v>
      </c>
      <c r="C4" s="58"/>
    </row>
    <row r="5" spans="1:3" s="2" customFormat="1" ht="16" x14ac:dyDescent="0.2">
      <c r="A5" s="5" t="s">
        <v>3</v>
      </c>
      <c r="B5" s="58" t="str">
        <f>'AUTOS  NOTA 322'!B4:C4</f>
        <v>1. Blanca Leonor Tibaquira de Granados C.C. 20.993.121
2. Carlos Montoya Morales C.C. 80.020.580
3. Flota Aguila S.A. Nit. 860.004.763-1
4. Allianz Seguros S.A. Nit. 860.026.182-5</v>
      </c>
      <c r="C5" s="58"/>
    </row>
    <row r="6" spans="1:3" s="2" customFormat="1" ht="16" x14ac:dyDescent="0.2">
      <c r="A6" s="5" t="s">
        <v>4</v>
      </c>
      <c r="B6" s="58" t="str">
        <f>'AUTOS  NOTA 322'!B5:C5</f>
        <v>1. Iván León Alvarado (Compañero permanente) C.C. 3.080.778 (FN 1 agosto de 1973)
2. Alejandra León Rivera (hija) R.C.N. 1.034.789.543 (FN 30 junio de 2016) 
3. Allison León Rivera (hija) T.I. 1.034.784.554 (FN 16 junio de 2011)
4. María del Cármen León (madre) C.C. 21.109.906
5. Diana Maricela Rivera León (hermana) C.C. 1.072.749
6. Zayda Mayerly Rivera León (hermana) C.C. 1.072.745.091
7. Astrid Juliana Rivera León (hermana) C.C. 1.072.744.004</v>
      </c>
      <c r="C6" s="58"/>
    </row>
    <row r="7" spans="1:3" s="2" customFormat="1" ht="16" x14ac:dyDescent="0.2">
      <c r="A7" s="5" t="s">
        <v>5</v>
      </c>
      <c r="B7" s="58" t="str">
        <f>'AUTOS  NOTA 322'!B6:C6</f>
        <v>DEMANDA DIRECTA</v>
      </c>
      <c r="C7" s="58"/>
    </row>
    <row r="8" spans="1:3" s="2" customFormat="1" ht="16" x14ac:dyDescent="0.2">
      <c r="A8" s="29" t="s">
        <v>100</v>
      </c>
      <c r="B8" s="58" t="str">
        <f>'AUTOS  NOTA 322'!B7:C8</f>
        <v>Helen Yesenia Rivera León</v>
      </c>
      <c r="C8" s="58"/>
    </row>
    <row r="9" spans="1:3" ht="16" x14ac:dyDescent="0.2">
      <c r="A9" s="20" t="s">
        <v>12</v>
      </c>
      <c r="B9" s="58"/>
      <c r="C9" s="58"/>
    </row>
    <row r="10" spans="1:3" ht="16" x14ac:dyDescent="0.2">
      <c r="A10" s="20" t="s">
        <v>9</v>
      </c>
      <c r="B10" s="58" t="s">
        <v>105</v>
      </c>
      <c r="C10" s="58"/>
    </row>
    <row r="11" spans="1:3" ht="16" x14ac:dyDescent="0.2">
      <c r="A11" s="20" t="s">
        <v>13</v>
      </c>
      <c r="B11" s="79">
        <v>0</v>
      </c>
      <c r="C11" s="80"/>
    </row>
    <row r="12" spans="1:3" ht="16" x14ac:dyDescent="0.2">
      <c r="A12" s="20" t="s">
        <v>114</v>
      </c>
      <c r="B12" s="79">
        <v>0</v>
      </c>
      <c r="C12" s="80"/>
    </row>
    <row r="13" spans="1:3" ht="16" x14ac:dyDescent="0.2">
      <c r="A13" s="20" t="s">
        <v>14</v>
      </c>
      <c r="B13" s="60"/>
      <c r="C13" s="61"/>
    </row>
    <row r="14" spans="1:3" ht="16" x14ac:dyDescent="0.2">
      <c r="A14" s="20" t="s">
        <v>15</v>
      </c>
      <c r="B14" s="59"/>
      <c r="C14" s="58"/>
    </row>
    <row r="15" spans="1:3" ht="16" x14ac:dyDescent="0.2">
      <c r="A15" s="20" t="s">
        <v>16</v>
      </c>
      <c r="B15" s="58"/>
      <c r="C15" s="58"/>
    </row>
    <row r="16" spans="1:3" ht="16" x14ac:dyDescent="0.2">
      <c r="A16" s="20" t="s">
        <v>18</v>
      </c>
      <c r="B16" s="58"/>
      <c r="C16" s="58"/>
    </row>
    <row r="17" spans="1:3" x14ac:dyDescent="0.2">
      <c r="A17" s="83" t="s">
        <v>19</v>
      </c>
      <c r="B17" s="58"/>
      <c r="C17" s="58"/>
    </row>
    <row r="18" spans="1:3" x14ac:dyDescent="0.2">
      <c r="A18" s="84"/>
      <c r="B18" s="10" t="s">
        <v>21</v>
      </c>
      <c r="C18" s="10" t="s">
        <v>22</v>
      </c>
    </row>
    <row r="19" spans="1:3" ht="16" x14ac:dyDescent="0.2">
      <c r="A19" s="84"/>
      <c r="B19" s="6" t="s">
        <v>117</v>
      </c>
      <c r="C19" s="6"/>
    </row>
    <row r="20" spans="1:3" x14ac:dyDescent="0.2">
      <c r="A20" s="84"/>
      <c r="B20" s="6"/>
      <c r="C20" s="6"/>
    </row>
    <row r="21" spans="1:3" x14ac:dyDescent="0.2">
      <c r="A21" s="85"/>
      <c r="B21" s="6"/>
      <c r="C21" s="6"/>
    </row>
    <row r="22" spans="1:3" ht="16" x14ac:dyDescent="0.2">
      <c r="A22" s="20" t="s">
        <v>23</v>
      </c>
      <c r="B22" s="58"/>
      <c r="C22" s="58"/>
    </row>
    <row r="23" spans="1:3" ht="16" x14ac:dyDescent="0.2">
      <c r="A23" s="20" t="s">
        <v>24</v>
      </c>
      <c r="B23" s="86"/>
      <c r="C23" s="87"/>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88" t="s">
        <v>30</v>
      </c>
      <c r="B28" s="88"/>
      <c r="C28" s="88"/>
    </row>
    <row r="29" spans="1:3" x14ac:dyDescent="0.2">
      <c r="A29" s="81" t="s">
        <v>31</v>
      </c>
      <c r="B29" s="82"/>
      <c r="C29" s="11"/>
    </row>
    <row r="30" spans="1:3" x14ac:dyDescent="0.2">
      <c r="A30" s="81" t="s">
        <v>32</v>
      </c>
      <c r="B30" s="82"/>
      <c r="C30" s="11"/>
    </row>
    <row r="31" spans="1:3" x14ac:dyDescent="0.2">
      <c r="A31" s="81" t="s">
        <v>33</v>
      </c>
      <c r="B31" s="82"/>
      <c r="C31" s="12"/>
    </row>
    <row r="32" spans="1:3" x14ac:dyDescent="0.2">
      <c r="A32" s="81" t="s">
        <v>34</v>
      </c>
      <c r="B32" s="82"/>
      <c r="C32" s="11"/>
    </row>
    <row r="33" spans="1:3" x14ac:dyDescent="0.2">
      <c r="A33" s="81" t="s">
        <v>35</v>
      </c>
      <c r="B33" s="82"/>
      <c r="C33" s="11"/>
    </row>
    <row r="34" spans="1:3" x14ac:dyDescent="0.2">
      <c r="A34" s="81" t="s">
        <v>36</v>
      </c>
      <c r="B34" s="82"/>
      <c r="C34" s="13"/>
    </row>
    <row r="35" spans="1:3" x14ac:dyDescent="0.2">
      <c r="A35" s="77" t="s">
        <v>37</v>
      </c>
      <c r="B35" s="78"/>
      <c r="C35" s="14"/>
    </row>
    <row r="36" spans="1:3" x14ac:dyDescent="0.2">
      <c r="A36" s="77" t="s">
        <v>38</v>
      </c>
      <c r="B36" s="78"/>
      <c r="C36" s="15"/>
    </row>
    <row r="37" spans="1:3" x14ac:dyDescent="0.2">
      <c r="A37" s="89" t="s">
        <v>39</v>
      </c>
      <c r="B37" s="90"/>
      <c r="C37" s="15"/>
    </row>
    <row r="38" spans="1:3" x14ac:dyDescent="0.2">
      <c r="A38" s="91"/>
      <c r="B38" s="92"/>
      <c r="C38" s="15"/>
    </row>
    <row r="39" spans="1:3" x14ac:dyDescent="0.2">
      <c r="A39" s="93"/>
      <c r="B39" s="94"/>
      <c r="C39" s="15"/>
    </row>
    <row r="40" spans="1:3" x14ac:dyDescent="0.2">
      <c r="A40" s="95" t="s">
        <v>40</v>
      </c>
      <c r="B40" s="95"/>
      <c r="C40" s="95"/>
    </row>
    <row r="41" spans="1:3" ht="16" x14ac:dyDescent="0.2">
      <c r="A41" s="17" t="s">
        <v>41</v>
      </c>
      <c r="B41" s="18"/>
      <c r="C41" s="15"/>
    </row>
    <row r="42" spans="1:3" x14ac:dyDescent="0.2">
      <c r="A42" s="77" t="s">
        <v>42</v>
      </c>
      <c r="B42" s="78"/>
      <c r="C42" s="15"/>
    </row>
    <row r="43" spans="1:3" x14ac:dyDescent="0.2">
      <c r="A43" s="77" t="s">
        <v>43</v>
      </c>
      <c r="B43" s="78"/>
      <c r="C43" s="15"/>
    </row>
    <row r="44" spans="1:3" ht="16" x14ac:dyDescent="0.2">
      <c r="A44" s="17" t="s">
        <v>44</v>
      </c>
      <c r="B44" s="18"/>
      <c r="C44" s="15"/>
    </row>
    <row r="45" spans="1:3" ht="16" x14ac:dyDescent="0.2">
      <c r="A45" s="17" t="s">
        <v>45</v>
      </c>
      <c r="B45" s="18"/>
      <c r="C45" s="15"/>
    </row>
    <row r="46" spans="1:3" x14ac:dyDescent="0.2">
      <c r="A46" s="77" t="s">
        <v>46</v>
      </c>
      <c r="B46" s="78"/>
      <c r="C46" s="15"/>
    </row>
    <row r="47" spans="1:3" ht="16" x14ac:dyDescent="0.2">
      <c r="A47" s="17" t="s">
        <v>47</v>
      </c>
      <c r="B47" s="16"/>
      <c r="C47" s="15"/>
    </row>
    <row r="48" spans="1:3" x14ac:dyDescent="0.2">
      <c r="A48" s="77" t="s">
        <v>48</v>
      </c>
      <c r="B48" s="78"/>
      <c r="C48" s="15"/>
    </row>
    <row r="49" spans="1:3" x14ac:dyDescent="0.2">
      <c r="A49" s="77" t="s">
        <v>49</v>
      </c>
      <c r="B49" s="78"/>
      <c r="C49" s="15"/>
    </row>
    <row r="50" spans="1:3" x14ac:dyDescent="0.2">
      <c r="A50" s="77" t="s">
        <v>39</v>
      </c>
      <c r="B50" s="7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7" zoomScale="120" zoomScaleNormal="120" workbookViewId="0">
      <selection activeCell="C48" sqref="C48"/>
    </sheetView>
  </sheetViews>
  <sheetFormatPr baseColWidth="10" defaultColWidth="0" defaultRowHeight="15" x14ac:dyDescent="0.2"/>
  <cols>
    <col min="1" max="1" width="70" style="40" customWidth="1"/>
    <col min="2" max="2" width="35.5" style="40" customWidth="1"/>
    <col min="3" max="3" width="164" style="40" customWidth="1"/>
    <col min="4" max="8" width="11.5" style="40" hidden="1" customWidth="1"/>
    <col min="9" max="9" width="12" style="40" hidden="1" customWidth="1"/>
    <col min="10" max="16384" width="11.5" style="40" hidden="1"/>
  </cols>
  <sheetData>
    <row r="1" spans="1:9" ht="26" x14ac:dyDescent="0.2">
      <c r="A1" s="116" t="s">
        <v>50</v>
      </c>
      <c r="B1" s="116"/>
      <c r="C1" s="116"/>
    </row>
    <row r="2" spans="1:9" ht="15" customHeight="1" x14ac:dyDescent="0.2">
      <c r="A2" s="33" t="s">
        <v>11</v>
      </c>
      <c r="B2" s="101" t="str">
        <f>'AUTOS NOTA 321'!B2:C2</f>
        <v xml:space="preserve">SINIESTRO   LEGIS </v>
      </c>
      <c r="C2" s="102"/>
    </row>
    <row r="3" spans="1:9" ht="16" x14ac:dyDescent="0.2">
      <c r="A3" s="34" t="s">
        <v>1</v>
      </c>
      <c r="B3" s="117" t="str">
        <f>'AUTOS  NOTA 322'!B2:C2</f>
        <v>11001-31-03-047-2024-00334-00</v>
      </c>
      <c r="C3" s="117"/>
    </row>
    <row r="4" spans="1:9" ht="16" x14ac:dyDescent="0.2">
      <c r="A4" s="34" t="s">
        <v>2</v>
      </c>
      <c r="B4" s="117" t="str">
        <f>'AUTOS  NOTA 322'!B3:C3</f>
        <v xml:space="preserve">Juzgado Cuarenta y Siete (47°) Civil del Circuito de Bogotá </v>
      </c>
      <c r="C4" s="117"/>
    </row>
    <row r="5" spans="1:9" ht="16" x14ac:dyDescent="0.2">
      <c r="A5" s="34" t="s">
        <v>3</v>
      </c>
      <c r="B5" s="117" t="str">
        <f>'AUTOS  NOTA 322'!B4:C4</f>
        <v>1. Blanca Leonor Tibaquira de Granados C.C. 20.993.121
2. Carlos Montoya Morales C.C. 80.020.580
3. Flota Aguila S.A. Nit. 860.004.763-1
4. Allianz Seguros S.A. Nit. 860.026.182-5</v>
      </c>
      <c r="C5" s="117"/>
    </row>
    <row r="6" spans="1:9" ht="15" customHeight="1" x14ac:dyDescent="0.2">
      <c r="A6" s="34" t="s">
        <v>4</v>
      </c>
      <c r="B6" s="117" t="str">
        <f>'AUTOS  NOTA 322'!B5:C5</f>
        <v>1. Iván León Alvarado (Compañero permanente) C.C. 3.080.778 (FN 1 agosto de 1973)
2. Alejandra León Rivera (hija) R.C.N. 1.034.789.543 (FN 30 junio de 2016) 
3. Allison León Rivera (hija) T.I. 1.034.784.554 (FN 16 junio de 2011)
4. María del Cármen León (madre) C.C. 21.109.906
5. Diana Maricela Rivera León (hermana) C.C. 1.072.749
6. Zayda Mayerly Rivera León (hermana) C.C. 1.072.745.091
7. Astrid Juliana Rivera León (hermana) C.C. 1.072.744.004</v>
      </c>
      <c r="C6" s="117"/>
    </row>
    <row r="7" spans="1:9" ht="16" x14ac:dyDescent="0.2">
      <c r="A7" s="34" t="s">
        <v>5</v>
      </c>
      <c r="B7" s="117" t="str">
        <f>'AUTOS  NOTA 322'!B6:C6</f>
        <v>DEMANDA DIRECTA</v>
      </c>
      <c r="C7" s="117"/>
    </row>
    <row r="8" spans="1:9" ht="16" x14ac:dyDescent="0.2">
      <c r="A8" s="36" t="s">
        <v>100</v>
      </c>
      <c r="B8" s="117" t="str">
        <f>'AUTOS  NOTA 322'!B7:C8</f>
        <v>Helen Yesenia Rivera León</v>
      </c>
      <c r="C8" s="117"/>
    </row>
    <row r="9" spans="1:9" ht="16" x14ac:dyDescent="0.2">
      <c r="A9" s="34" t="s">
        <v>51</v>
      </c>
      <c r="B9" s="114">
        <f>SUM(C11,C12,C14,C15,C17)</f>
        <v>1231392473.3099999</v>
      </c>
      <c r="C9" s="115"/>
    </row>
    <row r="10" spans="1:9" x14ac:dyDescent="0.2">
      <c r="A10" s="118" t="s">
        <v>52</v>
      </c>
      <c r="B10" s="106" t="s">
        <v>53</v>
      </c>
      <c r="C10" s="107"/>
    </row>
    <row r="11" spans="1:9" ht="16" x14ac:dyDescent="0.2">
      <c r="A11" s="118"/>
      <c r="B11" s="35" t="s">
        <v>54</v>
      </c>
      <c r="C11" s="54">
        <v>156723474</v>
      </c>
    </row>
    <row r="12" spans="1:9" ht="16" x14ac:dyDescent="0.2">
      <c r="A12" s="118"/>
      <c r="B12" s="35" t="s">
        <v>55</v>
      </c>
      <c r="C12" s="53">
        <v>314668999.31</v>
      </c>
    </row>
    <row r="13" spans="1:9" x14ac:dyDescent="0.2">
      <c r="A13" s="118"/>
      <c r="B13" s="106"/>
      <c r="C13" s="107"/>
    </row>
    <row r="14" spans="1:9" ht="16" x14ac:dyDescent="0.2">
      <c r="A14" s="118"/>
      <c r="B14" s="35" t="s">
        <v>98</v>
      </c>
      <c r="C14" s="52">
        <v>480000000</v>
      </c>
    </row>
    <row r="15" spans="1:9" ht="16" x14ac:dyDescent="0.2">
      <c r="A15" s="118"/>
      <c r="B15" s="35" t="s">
        <v>208</v>
      </c>
      <c r="C15" s="52">
        <v>280000000</v>
      </c>
      <c r="E15" s="40" t="s">
        <v>57</v>
      </c>
      <c r="F15" s="41">
        <v>0.7</v>
      </c>
    </row>
    <row r="16" spans="1:9" x14ac:dyDescent="0.2">
      <c r="A16" s="118"/>
      <c r="B16" s="106" t="s">
        <v>58</v>
      </c>
      <c r="C16" s="107"/>
      <c r="E16" s="40" t="s">
        <v>59</v>
      </c>
      <c r="F16" s="42">
        <v>0.3</v>
      </c>
      <c r="I16" s="43"/>
    </row>
    <row r="17" spans="1:9" x14ac:dyDescent="0.2">
      <c r="A17" s="118"/>
      <c r="B17" s="35"/>
      <c r="C17" s="38"/>
      <c r="F17" s="44"/>
      <c r="I17" s="43"/>
    </row>
    <row r="18" spans="1:9" ht="23.25" customHeight="1" x14ac:dyDescent="0.2">
      <c r="A18" s="37" t="s">
        <v>60</v>
      </c>
      <c r="B18" s="101" t="s">
        <v>57</v>
      </c>
      <c r="C18" s="102"/>
    </row>
    <row r="19" spans="1:9" ht="32" x14ac:dyDescent="0.2">
      <c r="A19" s="34" t="s">
        <v>62</v>
      </c>
      <c r="B19" s="108" t="s">
        <v>210</v>
      </c>
      <c r="C19" s="109"/>
    </row>
    <row r="20" spans="1:9" ht="15" customHeight="1" x14ac:dyDescent="0.2">
      <c r="A20" s="45" t="s">
        <v>63</v>
      </c>
      <c r="B20" s="103">
        <f>((C22+C23+C25+C26+C30+C28+C32+C34+C29+C33)-C37-C38)*C36*C39</f>
        <v>285714286</v>
      </c>
      <c r="C20" s="103"/>
    </row>
    <row r="21" spans="1:9" ht="16" x14ac:dyDescent="0.2">
      <c r="A21" s="37" t="s">
        <v>64</v>
      </c>
      <c r="B21" s="110" t="s">
        <v>53</v>
      </c>
      <c r="C21" s="111"/>
    </row>
    <row r="22" spans="1:9" ht="16" x14ac:dyDescent="0.2">
      <c r="A22" s="99"/>
      <c r="B22" s="35" t="s">
        <v>54</v>
      </c>
      <c r="C22" s="54">
        <v>156724234</v>
      </c>
    </row>
    <row r="23" spans="1:9" ht="16" x14ac:dyDescent="0.2">
      <c r="A23" s="100"/>
      <c r="B23" s="35" t="s">
        <v>55</v>
      </c>
      <c r="C23" s="54">
        <v>0</v>
      </c>
    </row>
    <row r="24" spans="1:9" x14ac:dyDescent="0.2">
      <c r="A24" s="100"/>
      <c r="B24" s="106" t="s">
        <v>56</v>
      </c>
      <c r="C24" s="107"/>
    </row>
    <row r="25" spans="1:9" ht="16" x14ac:dyDescent="0.2">
      <c r="A25" s="100"/>
      <c r="B25" s="35" t="s">
        <v>98</v>
      </c>
      <c r="C25" s="54">
        <v>390000000</v>
      </c>
    </row>
    <row r="26" spans="1:9" ht="29" customHeight="1" x14ac:dyDescent="0.2">
      <c r="A26" s="100"/>
      <c r="B26" s="35" t="s">
        <v>208</v>
      </c>
      <c r="C26" s="54">
        <v>330000000</v>
      </c>
    </row>
    <row r="27" spans="1:9" x14ac:dyDescent="0.2">
      <c r="A27" s="100"/>
      <c r="B27" s="106" t="s">
        <v>121</v>
      </c>
      <c r="C27" s="107"/>
    </row>
    <row r="28" spans="1:9" ht="16" x14ac:dyDescent="0.2">
      <c r="A28" s="100"/>
      <c r="B28" s="35" t="s">
        <v>130</v>
      </c>
      <c r="C28" s="30">
        <v>0</v>
      </c>
    </row>
    <row r="29" spans="1:9" ht="16" x14ac:dyDescent="0.2">
      <c r="A29" s="100"/>
      <c r="B29" s="35" t="s">
        <v>54</v>
      </c>
      <c r="C29" s="30"/>
    </row>
    <row r="30" spans="1:9" ht="16" x14ac:dyDescent="0.2">
      <c r="A30" s="100"/>
      <c r="B30" s="35" t="s">
        <v>55</v>
      </c>
      <c r="C30" s="30">
        <v>0</v>
      </c>
    </row>
    <row r="31" spans="1:9" x14ac:dyDescent="0.2">
      <c r="A31" s="100"/>
      <c r="B31" s="106" t="s">
        <v>122</v>
      </c>
      <c r="C31" s="107"/>
    </row>
    <row r="32" spans="1:9" x14ac:dyDescent="0.2">
      <c r="A32" s="100"/>
      <c r="B32" s="35"/>
      <c r="C32" s="30"/>
    </row>
    <row r="33" spans="1:3" ht="16" x14ac:dyDescent="0.2">
      <c r="A33" s="100"/>
      <c r="B33" s="35" t="s">
        <v>54</v>
      </c>
      <c r="C33" s="30">
        <v>0</v>
      </c>
    </row>
    <row r="34" spans="1:3" ht="16" x14ac:dyDescent="0.2">
      <c r="A34" s="100"/>
      <c r="B34" s="35" t="s">
        <v>55</v>
      </c>
      <c r="C34" s="30">
        <v>0</v>
      </c>
    </row>
    <row r="35" spans="1:3" x14ac:dyDescent="0.2">
      <c r="A35" s="100"/>
      <c r="B35" s="106" t="s">
        <v>113</v>
      </c>
      <c r="C35" s="107"/>
    </row>
    <row r="36" spans="1:3" ht="16" x14ac:dyDescent="0.2">
      <c r="A36" s="100"/>
      <c r="B36" s="35" t="s">
        <v>125</v>
      </c>
      <c r="C36" s="31">
        <v>1</v>
      </c>
    </row>
    <row r="37" spans="1:3" ht="16" x14ac:dyDescent="0.2">
      <c r="A37" s="100"/>
      <c r="B37" s="35" t="s">
        <v>114</v>
      </c>
      <c r="C37" s="32">
        <v>0</v>
      </c>
    </row>
    <row r="38" spans="1:3" ht="16" x14ac:dyDescent="0.2">
      <c r="A38" s="100"/>
      <c r="B38" s="35" t="s">
        <v>211</v>
      </c>
      <c r="C38" s="55">
        <v>591009948</v>
      </c>
    </row>
    <row r="39" spans="1:3" ht="16" x14ac:dyDescent="0.2">
      <c r="A39" s="100"/>
      <c r="B39" s="35" t="s">
        <v>129</v>
      </c>
      <c r="C39" s="31">
        <v>1</v>
      </c>
    </row>
    <row r="40" spans="1:3" ht="16" x14ac:dyDescent="0.2">
      <c r="A40" s="46" t="s">
        <v>65</v>
      </c>
      <c r="B40" s="103">
        <f>IFERROR(B20*(VLOOKUP(B18,E15:F17,2,0)),16666)</f>
        <v>200000000.19999999</v>
      </c>
      <c r="C40" s="103"/>
    </row>
    <row r="41" spans="1:3" ht="93" customHeight="1" x14ac:dyDescent="0.2">
      <c r="A41" s="34" t="s">
        <v>123</v>
      </c>
      <c r="B41" s="104" t="s">
        <v>212</v>
      </c>
      <c r="C41" s="105"/>
    </row>
    <row r="42" spans="1:3" ht="211.5" customHeight="1" x14ac:dyDescent="0.2">
      <c r="A42" s="34" t="s">
        <v>66</v>
      </c>
      <c r="B42" s="119" t="s">
        <v>207</v>
      </c>
      <c r="C42" s="120"/>
    </row>
    <row r="45" spans="1:3" ht="26" x14ac:dyDescent="0.2">
      <c r="A45" s="112" t="s">
        <v>171</v>
      </c>
      <c r="B45" s="112"/>
      <c r="C45" s="112"/>
    </row>
    <row r="46" spans="1:3" x14ac:dyDescent="0.2">
      <c r="A46" s="113" t="s">
        <v>172</v>
      </c>
      <c r="B46" s="113"/>
      <c r="C46" s="113"/>
    </row>
    <row r="47" spans="1:3" x14ac:dyDescent="0.2">
      <c r="A47" s="47" t="s">
        <v>173</v>
      </c>
      <c r="B47" s="47" t="s">
        <v>174</v>
      </c>
      <c r="C47" s="48" t="s">
        <v>175</v>
      </c>
    </row>
    <row r="48" spans="1:3" x14ac:dyDescent="0.2">
      <c r="A48" s="49" t="s">
        <v>176</v>
      </c>
      <c r="B48" s="50" t="s">
        <v>27</v>
      </c>
      <c r="C48" s="49" t="s">
        <v>177</v>
      </c>
    </row>
    <row r="49" spans="1:3" ht="42" x14ac:dyDescent="0.2">
      <c r="A49" s="49" t="s">
        <v>178</v>
      </c>
      <c r="B49" s="50" t="s">
        <v>27</v>
      </c>
      <c r="C49" s="49" t="s">
        <v>179</v>
      </c>
    </row>
    <row r="50" spans="1:3" ht="28" x14ac:dyDescent="0.2">
      <c r="A50" s="49" t="s">
        <v>180</v>
      </c>
      <c r="B50" s="50" t="s">
        <v>27</v>
      </c>
      <c r="C50" s="49" t="s">
        <v>181</v>
      </c>
    </row>
    <row r="51" spans="1:3" x14ac:dyDescent="0.2">
      <c r="A51" s="49" t="s">
        <v>182</v>
      </c>
      <c r="B51" s="50" t="s">
        <v>27</v>
      </c>
      <c r="C51" s="49"/>
    </row>
    <row r="52" spans="1:3" x14ac:dyDescent="0.2">
      <c r="A52" s="49" t="s">
        <v>183</v>
      </c>
      <c r="B52" s="50" t="s">
        <v>27</v>
      </c>
      <c r="C52" s="51"/>
    </row>
    <row r="53" spans="1:3" x14ac:dyDescent="0.2">
      <c r="A53" s="49" t="s">
        <v>184</v>
      </c>
      <c r="B53" s="50"/>
      <c r="C53" s="49" t="s">
        <v>185</v>
      </c>
    </row>
    <row r="54" spans="1:3" ht="28" x14ac:dyDescent="0.2">
      <c r="A54" s="49" t="s">
        <v>186</v>
      </c>
      <c r="B54" s="50" t="s">
        <v>27</v>
      </c>
      <c r="C54" s="49" t="s">
        <v>187</v>
      </c>
    </row>
    <row r="55" spans="1:3" x14ac:dyDescent="0.2">
      <c r="A55" s="49" t="s">
        <v>188</v>
      </c>
      <c r="B55" s="50" t="s">
        <v>27</v>
      </c>
      <c r="C55" s="51" t="s">
        <v>189</v>
      </c>
    </row>
    <row r="56" spans="1:3" ht="28" x14ac:dyDescent="0.2">
      <c r="A56" s="49" t="s">
        <v>190</v>
      </c>
      <c r="B56" s="50" t="s">
        <v>27</v>
      </c>
      <c r="C56" s="51" t="s">
        <v>191</v>
      </c>
    </row>
    <row r="57" spans="1:3" ht="28" x14ac:dyDescent="0.2">
      <c r="A57" s="49" t="s">
        <v>192</v>
      </c>
      <c r="B57" s="50" t="s">
        <v>27</v>
      </c>
      <c r="C57" s="51" t="s">
        <v>193</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BEF4-D429-471A-938E-6ADBAB23EFB0}">
  <sheetPr>
    <tabColor theme="3" tint="-0.499984740745262"/>
  </sheetPr>
  <dimension ref="A1:I57"/>
  <sheetViews>
    <sheetView tabSelected="1" topLeftCell="A35" zoomScale="120" zoomScaleNormal="120" workbookViewId="0">
      <selection activeCell="B41" sqref="B41:C41"/>
    </sheetView>
  </sheetViews>
  <sheetFormatPr baseColWidth="10" defaultColWidth="0" defaultRowHeight="15" x14ac:dyDescent="0.2"/>
  <cols>
    <col min="1" max="1" width="70" style="40" customWidth="1"/>
    <col min="2" max="2" width="35.5" style="40" customWidth="1"/>
    <col min="3" max="3" width="164" style="40" customWidth="1"/>
    <col min="4" max="8" width="11.5" style="40" hidden="1" customWidth="1"/>
    <col min="9" max="9" width="12" style="40" hidden="1" customWidth="1"/>
    <col min="10" max="16384" width="11.5" style="40" hidden="1"/>
  </cols>
  <sheetData>
    <row r="1" spans="1:9" ht="26" x14ac:dyDescent="0.2">
      <c r="A1" s="116" t="s">
        <v>50</v>
      </c>
      <c r="B1" s="116"/>
      <c r="C1" s="116"/>
    </row>
    <row r="2" spans="1:9" ht="15" customHeight="1" x14ac:dyDescent="0.2">
      <c r="A2" s="33" t="s">
        <v>11</v>
      </c>
      <c r="B2" s="101" t="str">
        <f>'AUTOS NOTA 321'!B2:C2</f>
        <v xml:space="preserve">SINIESTRO   LEGIS </v>
      </c>
      <c r="C2" s="102"/>
    </row>
    <row r="3" spans="1:9" ht="16" x14ac:dyDescent="0.2">
      <c r="A3" s="34" t="s">
        <v>1</v>
      </c>
      <c r="B3" s="117" t="str">
        <f>'AUTOS  NOTA 322'!B2:C2</f>
        <v>11001-31-03-047-2024-00334-00</v>
      </c>
      <c r="C3" s="117"/>
    </row>
    <row r="4" spans="1:9" ht="16" x14ac:dyDescent="0.2">
      <c r="A4" s="34" t="s">
        <v>2</v>
      </c>
      <c r="B4" s="117" t="str">
        <f>'AUTOS  NOTA 322'!B3:C3</f>
        <v xml:space="preserve">Juzgado Cuarenta y Siete (47°) Civil del Circuito de Bogotá </v>
      </c>
      <c r="C4" s="117"/>
    </row>
    <row r="5" spans="1:9" ht="16" x14ac:dyDescent="0.2">
      <c r="A5" s="34" t="s">
        <v>3</v>
      </c>
      <c r="B5" s="117" t="str">
        <f>'AUTOS  NOTA 322'!B4:C4</f>
        <v>1. Blanca Leonor Tibaquira de Granados C.C. 20.993.121
2. Carlos Montoya Morales C.C. 80.020.580
3. Flota Aguila S.A. Nit. 860.004.763-1
4. Allianz Seguros S.A. Nit. 860.026.182-5</v>
      </c>
      <c r="C5" s="117"/>
    </row>
    <row r="6" spans="1:9" ht="15" customHeight="1" x14ac:dyDescent="0.2">
      <c r="A6" s="34" t="s">
        <v>4</v>
      </c>
      <c r="B6" s="117" t="str">
        <f>'AUTOS  NOTA 322'!B5:C5</f>
        <v>1. Iván León Alvarado (Compañero permanente) C.C. 3.080.778 (FN 1 agosto de 1973)
2. Alejandra León Rivera (hija) R.C.N. 1.034.789.543 (FN 30 junio de 2016) 
3. Allison León Rivera (hija) T.I. 1.034.784.554 (FN 16 junio de 2011)
4. María del Cármen León (madre) C.C. 21.109.906
5. Diana Maricela Rivera León (hermana) C.C. 1.072.749
6. Zayda Mayerly Rivera León (hermana) C.C. 1.072.745.091
7. Astrid Juliana Rivera León (hermana) C.C. 1.072.744.004</v>
      </c>
      <c r="C6" s="117"/>
    </row>
    <row r="7" spans="1:9" ht="16" x14ac:dyDescent="0.2">
      <c r="A7" s="34" t="s">
        <v>5</v>
      </c>
      <c r="B7" s="117" t="str">
        <f>'AUTOS  NOTA 322'!B6:C6</f>
        <v>DEMANDA DIRECTA</v>
      </c>
      <c r="C7" s="117"/>
    </row>
    <row r="8" spans="1:9" ht="16" x14ac:dyDescent="0.2">
      <c r="A8" s="36" t="s">
        <v>100</v>
      </c>
      <c r="B8" s="117" t="str">
        <f>'AUTOS  NOTA 322'!B7:C8</f>
        <v>Helen Yesenia Rivera León</v>
      </c>
      <c r="C8" s="117"/>
    </row>
    <row r="9" spans="1:9" ht="16" x14ac:dyDescent="0.2">
      <c r="A9" s="34" t="s">
        <v>51</v>
      </c>
      <c r="B9" s="114">
        <f>SUM(C11,C12,C14,C15,C17)</f>
        <v>1231392473.3099999</v>
      </c>
      <c r="C9" s="115"/>
    </row>
    <row r="10" spans="1:9" x14ac:dyDescent="0.2">
      <c r="A10" s="118" t="s">
        <v>52</v>
      </c>
      <c r="B10" s="106" t="s">
        <v>53</v>
      </c>
      <c r="C10" s="107"/>
    </row>
    <row r="11" spans="1:9" ht="16" x14ac:dyDescent="0.2">
      <c r="A11" s="118"/>
      <c r="B11" s="35" t="s">
        <v>54</v>
      </c>
      <c r="C11" s="54">
        <v>156723474</v>
      </c>
    </row>
    <row r="12" spans="1:9" ht="16" x14ac:dyDescent="0.2">
      <c r="A12" s="118"/>
      <c r="B12" s="35" t="s">
        <v>55</v>
      </c>
      <c r="C12" s="53">
        <v>314668999.31</v>
      </c>
    </row>
    <row r="13" spans="1:9" x14ac:dyDescent="0.2">
      <c r="A13" s="118"/>
      <c r="B13" s="106"/>
      <c r="C13" s="107"/>
    </row>
    <row r="14" spans="1:9" ht="16" x14ac:dyDescent="0.2">
      <c r="A14" s="118"/>
      <c r="B14" s="35" t="s">
        <v>98</v>
      </c>
      <c r="C14" s="52">
        <v>480000000</v>
      </c>
    </row>
    <row r="15" spans="1:9" ht="16" x14ac:dyDescent="0.2">
      <c r="A15" s="118"/>
      <c r="B15" s="35" t="s">
        <v>208</v>
      </c>
      <c r="C15" s="52">
        <v>280000000</v>
      </c>
      <c r="E15" s="40" t="s">
        <v>57</v>
      </c>
      <c r="F15" s="41">
        <v>0.7</v>
      </c>
    </row>
    <row r="16" spans="1:9" x14ac:dyDescent="0.2">
      <c r="A16" s="118"/>
      <c r="B16" s="106" t="s">
        <v>58</v>
      </c>
      <c r="C16" s="107"/>
      <c r="E16" s="40" t="s">
        <v>59</v>
      </c>
      <c r="F16" s="42">
        <v>0.3</v>
      </c>
      <c r="I16" s="43"/>
    </row>
    <row r="17" spans="1:9" x14ac:dyDescent="0.2">
      <c r="A17" s="118"/>
      <c r="B17" s="35"/>
      <c r="C17" s="38"/>
      <c r="F17" s="44"/>
      <c r="I17" s="43"/>
    </row>
    <row r="18" spans="1:9" ht="23.25" customHeight="1" x14ac:dyDescent="0.2">
      <c r="A18" s="37" t="s">
        <v>60</v>
      </c>
      <c r="B18" s="101" t="s">
        <v>57</v>
      </c>
      <c r="C18" s="102"/>
    </row>
    <row r="19" spans="1:9" ht="32" x14ac:dyDescent="0.2">
      <c r="A19" s="34" t="s">
        <v>62</v>
      </c>
      <c r="B19" s="108" t="s">
        <v>219</v>
      </c>
      <c r="C19" s="109"/>
    </row>
    <row r="20" spans="1:9" ht="15" customHeight="1" x14ac:dyDescent="0.2">
      <c r="A20" s="45" t="s">
        <v>63</v>
      </c>
      <c r="B20" s="103">
        <f>((C22+C23+C25+C26+C30+C28+C32+C34+C29+C33)-C37-C38)*C36*C39</f>
        <v>876724234</v>
      </c>
      <c r="C20" s="103"/>
    </row>
    <row r="21" spans="1:9" ht="16" x14ac:dyDescent="0.2">
      <c r="A21" s="37" t="s">
        <v>64</v>
      </c>
      <c r="B21" s="110" t="s">
        <v>53</v>
      </c>
      <c r="C21" s="111"/>
    </row>
    <row r="22" spans="1:9" ht="16" x14ac:dyDescent="0.2">
      <c r="A22" s="99"/>
      <c r="B22" s="35" t="s">
        <v>54</v>
      </c>
      <c r="C22" s="54">
        <v>156724234</v>
      </c>
    </row>
    <row r="23" spans="1:9" ht="16" x14ac:dyDescent="0.2">
      <c r="A23" s="100"/>
      <c r="B23" s="35" t="s">
        <v>55</v>
      </c>
      <c r="C23" s="54">
        <v>0</v>
      </c>
    </row>
    <row r="24" spans="1:9" x14ac:dyDescent="0.2">
      <c r="A24" s="100"/>
      <c r="B24" s="106" t="s">
        <v>56</v>
      </c>
      <c r="C24" s="107"/>
    </row>
    <row r="25" spans="1:9" ht="16" x14ac:dyDescent="0.2">
      <c r="A25" s="100"/>
      <c r="B25" s="35" t="s">
        <v>98</v>
      </c>
      <c r="C25" s="54">
        <v>390000000</v>
      </c>
    </row>
    <row r="26" spans="1:9" ht="29" customHeight="1" x14ac:dyDescent="0.2">
      <c r="A26" s="100"/>
      <c r="B26" s="35" t="s">
        <v>208</v>
      </c>
      <c r="C26" s="54">
        <v>330000000</v>
      </c>
    </row>
    <row r="27" spans="1:9" x14ac:dyDescent="0.2">
      <c r="A27" s="100"/>
      <c r="B27" s="106" t="s">
        <v>121</v>
      </c>
      <c r="C27" s="107"/>
    </row>
    <row r="28" spans="1:9" ht="16" x14ac:dyDescent="0.2">
      <c r="A28" s="100"/>
      <c r="B28" s="35" t="s">
        <v>130</v>
      </c>
      <c r="C28" s="30">
        <v>0</v>
      </c>
    </row>
    <row r="29" spans="1:9" ht="16" x14ac:dyDescent="0.2">
      <c r="A29" s="100"/>
      <c r="B29" s="35" t="s">
        <v>54</v>
      </c>
      <c r="C29" s="30"/>
    </row>
    <row r="30" spans="1:9" ht="16" x14ac:dyDescent="0.2">
      <c r="A30" s="100"/>
      <c r="B30" s="35" t="s">
        <v>55</v>
      </c>
      <c r="C30" s="30">
        <v>0</v>
      </c>
    </row>
    <row r="31" spans="1:9" x14ac:dyDescent="0.2">
      <c r="A31" s="100"/>
      <c r="B31" s="106" t="s">
        <v>122</v>
      </c>
      <c r="C31" s="107"/>
    </row>
    <row r="32" spans="1:9" x14ac:dyDescent="0.2">
      <c r="A32" s="100"/>
      <c r="B32" s="35"/>
      <c r="C32" s="30"/>
    </row>
    <row r="33" spans="1:3" ht="16" x14ac:dyDescent="0.2">
      <c r="A33" s="100"/>
      <c r="B33" s="35" t="s">
        <v>54</v>
      </c>
      <c r="C33" s="30">
        <v>0</v>
      </c>
    </row>
    <row r="34" spans="1:3" ht="16" x14ac:dyDescent="0.2">
      <c r="A34" s="100"/>
      <c r="B34" s="35" t="s">
        <v>55</v>
      </c>
      <c r="C34" s="30">
        <v>0</v>
      </c>
    </row>
    <row r="35" spans="1:3" x14ac:dyDescent="0.2">
      <c r="A35" s="100"/>
      <c r="B35" s="106" t="s">
        <v>113</v>
      </c>
      <c r="C35" s="107"/>
    </row>
    <row r="36" spans="1:3" ht="16" x14ac:dyDescent="0.2">
      <c r="A36" s="100"/>
      <c r="B36" s="35" t="s">
        <v>125</v>
      </c>
      <c r="C36" s="31">
        <v>1</v>
      </c>
    </row>
    <row r="37" spans="1:3" ht="16" x14ac:dyDescent="0.2">
      <c r="A37" s="100"/>
      <c r="B37" s="35" t="s">
        <v>114</v>
      </c>
      <c r="C37" s="32"/>
    </row>
    <row r="38" spans="1:3" ht="32" x14ac:dyDescent="0.2">
      <c r="A38" s="100"/>
      <c r="B38" s="35" t="s">
        <v>214</v>
      </c>
      <c r="C38" s="55"/>
    </row>
    <row r="39" spans="1:3" ht="16" x14ac:dyDescent="0.2">
      <c r="A39" s="100"/>
      <c r="B39" s="35" t="s">
        <v>129</v>
      </c>
      <c r="C39" s="31">
        <v>1</v>
      </c>
    </row>
    <row r="40" spans="1:3" ht="16" x14ac:dyDescent="0.2">
      <c r="A40" s="46" t="s">
        <v>65</v>
      </c>
      <c r="B40" s="103">
        <f>IFERROR(B20*(VLOOKUP(B18,E15:F17,2,0)),16666)</f>
        <v>613706963.79999995</v>
      </c>
      <c r="C40" s="103"/>
    </row>
    <row r="41" spans="1:3" ht="93" customHeight="1" x14ac:dyDescent="0.2">
      <c r="A41" s="34" t="s">
        <v>123</v>
      </c>
      <c r="B41" s="104" t="s">
        <v>213</v>
      </c>
      <c r="C41" s="105"/>
    </row>
    <row r="42" spans="1:3" ht="211.5" customHeight="1" x14ac:dyDescent="0.2">
      <c r="A42" s="34" t="s">
        <v>66</v>
      </c>
      <c r="B42" s="119" t="s">
        <v>218</v>
      </c>
      <c r="C42" s="120"/>
    </row>
    <row r="45" spans="1:3" ht="26" x14ac:dyDescent="0.2">
      <c r="A45" s="112" t="s">
        <v>171</v>
      </c>
      <c r="B45" s="112"/>
      <c r="C45" s="112"/>
    </row>
    <row r="46" spans="1:3" x14ac:dyDescent="0.2">
      <c r="A46" s="113" t="s">
        <v>172</v>
      </c>
      <c r="B46" s="113"/>
      <c r="C46" s="113"/>
    </row>
    <row r="47" spans="1:3" x14ac:dyDescent="0.2">
      <c r="A47" s="47" t="s">
        <v>173</v>
      </c>
      <c r="B47" s="47" t="s">
        <v>174</v>
      </c>
      <c r="C47" s="48" t="s">
        <v>175</v>
      </c>
    </row>
    <row r="48" spans="1:3" x14ac:dyDescent="0.2">
      <c r="A48" s="49" t="s">
        <v>176</v>
      </c>
      <c r="B48" s="50" t="s">
        <v>27</v>
      </c>
      <c r="C48" s="49" t="s">
        <v>177</v>
      </c>
    </row>
    <row r="49" spans="1:3" ht="42" x14ac:dyDescent="0.2">
      <c r="A49" s="49" t="s">
        <v>178</v>
      </c>
      <c r="B49" s="50" t="s">
        <v>27</v>
      </c>
      <c r="C49" s="49" t="s">
        <v>179</v>
      </c>
    </row>
    <row r="50" spans="1:3" ht="28" x14ac:dyDescent="0.2">
      <c r="A50" s="49" t="s">
        <v>180</v>
      </c>
      <c r="B50" s="50" t="s">
        <v>27</v>
      </c>
      <c r="C50" s="49" t="s">
        <v>181</v>
      </c>
    </row>
    <row r="51" spans="1:3" x14ac:dyDescent="0.2">
      <c r="A51" s="49" t="s">
        <v>182</v>
      </c>
      <c r="B51" s="50" t="s">
        <v>27</v>
      </c>
      <c r="C51" s="49"/>
    </row>
    <row r="52" spans="1:3" x14ac:dyDescent="0.2">
      <c r="A52" s="49" t="s">
        <v>183</v>
      </c>
      <c r="B52" s="50" t="s">
        <v>27</v>
      </c>
      <c r="C52" s="51"/>
    </row>
    <row r="53" spans="1:3" x14ac:dyDescent="0.2">
      <c r="A53" s="49" t="s">
        <v>184</v>
      </c>
      <c r="B53" s="50"/>
      <c r="C53" s="49" t="s">
        <v>185</v>
      </c>
    </row>
    <row r="54" spans="1:3" ht="28" x14ac:dyDescent="0.2">
      <c r="A54" s="49" t="s">
        <v>186</v>
      </c>
      <c r="B54" s="50" t="s">
        <v>27</v>
      </c>
      <c r="C54" s="49" t="s">
        <v>187</v>
      </c>
    </row>
    <row r="55" spans="1:3" x14ac:dyDescent="0.2">
      <c r="A55" s="49" t="s">
        <v>188</v>
      </c>
      <c r="B55" s="50" t="s">
        <v>27</v>
      </c>
      <c r="C55" s="51" t="s">
        <v>189</v>
      </c>
    </row>
    <row r="56" spans="1:3" ht="28" x14ac:dyDescent="0.2">
      <c r="A56" s="49" t="s">
        <v>190</v>
      </c>
      <c r="B56" s="50" t="s">
        <v>27</v>
      </c>
      <c r="C56" s="51" t="s">
        <v>191</v>
      </c>
    </row>
    <row r="57" spans="1:3" ht="28" x14ac:dyDescent="0.2">
      <c r="A57" s="49" t="s">
        <v>192</v>
      </c>
      <c r="B57" s="50" t="s">
        <v>27</v>
      </c>
      <c r="C57" s="51" t="s">
        <v>193</v>
      </c>
    </row>
  </sheetData>
  <sheetProtection algorithmName="SHA-512" hashValue="izcEYKcLkKiYmBBfMLzkPdVBffGX+AGsESYuWyozt6kZuWhl/NRW7hfZRQ8qdhVYANag/8IIJl0zLk8Lp3KTgA==" saltValue="2btH4XpP+7N1UhZtnyJ3XQ==" spinCount="100000" sheet="1" objects="1" scenarios="1"/>
  <mergeCells count="27">
    <mergeCell ref="B6:C6"/>
    <mergeCell ref="A1:C1"/>
    <mergeCell ref="B2:C2"/>
    <mergeCell ref="B3:C3"/>
    <mergeCell ref="B4:C4"/>
    <mergeCell ref="B5:C5"/>
    <mergeCell ref="B7:C7"/>
    <mergeCell ref="B8:C8"/>
    <mergeCell ref="B9:C9"/>
    <mergeCell ref="A10:A17"/>
    <mergeCell ref="B10:C10"/>
    <mergeCell ref="B13:C13"/>
    <mergeCell ref="B16:C16"/>
    <mergeCell ref="B18:C18"/>
    <mergeCell ref="B19:C19"/>
    <mergeCell ref="B20:C20"/>
    <mergeCell ref="B21:C21"/>
    <mergeCell ref="A22:A39"/>
    <mergeCell ref="B24:C24"/>
    <mergeCell ref="B27:C27"/>
    <mergeCell ref="B31:C31"/>
    <mergeCell ref="B35:C35"/>
    <mergeCell ref="B40:C40"/>
    <mergeCell ref="B41:C41"/>
    <mergeCell ref="B42:C42"/>
    <mergeCell ref="A45:C45"/>
    <mergeCell ref="A46:C4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0308310-A286-451B-B598-3CBE589AABDF}">
          <x14:formula1>
            <xm:f>Hoja2!$L$9:$L$13</xm:f>
          </x14:formula1>
          <xm:sqref>B32</xm:sqref>
        </x14:dataValidation>
        <x14:dataValidation type="list" allowBlank="1" showInputMessage="1" showErrorMessage="1" xr:uid="{3FD094AC-D3C8-4AC2-B9E3-1C7CE6C7C095}">
          <x14:formula1>
            <xm:f>Hoja2!$F$1:$F$3</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6" t="s">
        <v>67</v>
      </c>
      <c r="B1" s="96"/>
      <c r="C1" s="96"/>
    </row>
    <row r="2" spans="1:3" ht="16" x14ac:dyDescent="0.2">
      <c r="A2" s="20" t="s">
        <v>11</v>
      </c>
      <c r="B2" s="86" t="str">
        <f>'AUTOS NOTA 324-478'!B2:C2</f>
        <v xml:space="preserve">SINIESTRO   LEGIS </v>
      </c>
      <c r="C2" s="87"/>
    </row>
    <row r="3" spans="1:3" ht="16" x14ac:dyDescent="0.2">
      <c r="A3" s="5" t="s">
        <v>1</v>
      </c>
      <c r="B3" s="58" t="str">
        <f>'AUTOS  NOTA 322'!B2:C2</f>
        <v>11001-31-03-047-2024-00334-00</v>
      </c>
      <c r="C3" s="58"/>
    </row>
    <row r="4" spans="1:3" ht="16" x14ac:dyDescent="0.2">
      <c r="A4" s="5" t="s">
        <v>2</v>
      </c>
      <c r="B4" s="58" t="str">
        <f>'AUTOS  NOTA 322'!B3:C3</f>
        <v xml:space="preserve">Juzgado Cuarenta y Siete (47°) Civil del Circuito de Bogotá </v>
      </c>
      <c r="C4" s="58"/>
    </row>
    <row r="5" spans="1:3" ht="16" x14ac:dyDescent="0.2">
      <c r="A5" s="5" t="s">
        <v>3</v>
      </c>
      <c r="B5" s="58" t="str">
        <f>'AUTOS  NOTA 322'!B4:C4</f>
        <v>1. Blanca Leonor Tibaquira de Granados C.C. 20.993.121
2. Carlos Montoya Morales C.C. 80.020.580
3. Flota Aguila S.A. Nit. 860.004.763-1
4. Allianz Seguros S.A. Nit. 860.026.182-5</v>
      </c>
      <c r="C5" s="58"/>
    </row>
    <row r="6" spans="1:3" ht="15" customHeight="1" x14ac:dyDescent="0.2">
      <c r="A6" s="5" t="s">
        <v>4</v>
      </c>
      <c r="B6" s="58" t="str">
        <f>'AUTOS  NOTA 322'!B5:C5</f>
        <v>1. Iván León Alvarado (Compañero permanente) C.C. 3.080.778 (FN 1 agosto de 1973)
2. Alejandra León Rivera (hija) R.C.N. 1.034.789.543 (FN 30 junio de 2016) 
3. Allison León Rivera (hija) T.I. 1.034.784.554 (FN 16 junio de 2011)
4. María del Cármen León (madre) C.C. 21.109.906
5. Diana Maricela Rivera León (hermana) C.C. 1.072.749
6. Zayda Mayerly Rivera León (hermana) C.C. 1.072.745.091
7. Astrid Juliana Rivera León (hermana) C.C. 1.072.744.004</v>
      </c>
      <c r="C6" s="58"/>
    </row>
    <row r="7" spans="1:3" ht="15" customHeight="1" x14ac:dyDescent="0.2">
      <c r="A7" s="5" t="s">
        <v>5</v>
      </c>
      <c r="B7" s="58" t="str">
        <f>'AUTOS  NOTA 322'!B6:C6</f>
        <v>DEMANDA DIRECTA</v>
      </c>
      <c r="C7" s="58"/>
    </row>
    <row r="8" spans="1:3" ht="15" customHeight="1" x14ac:dyDescent="0.2">
      <c r="A8" s="29" t="s">
        <v>100</v>
      </c>
      <c r="B8" s="58" t="str">
        <f>'AUTOS  NOTA 322'!B7:C8</f>
        <v>Helen Yesenia Rivera León</v>
      </c>
      <c r="C8" s="58"/>
    </row>
    <row r="9" spans="1:3" ht="19" customHeight="1" x14ac:dyDescent="0.2">
      <c r="A9" s="5" t="s">
        <v>101</v>
      </c>
      <c r="B9" s="58"/>
      <c r="C9" s="58"/>
    </row>
    <row r="10" spans="1:3" ht="16" x14ac:dyDescent="0.2">
      <c r="A10" s="7" t="s">
        <v>64</v>
      </c>
      <c r="B10" s="123">
        <f>'AUTOS NOTA 324-478'!B20:C20</f>
        <v>285714286</v>
      </c>
      <c r="C10" s="123"/>
    </row>
    <row r="11" spans="1:3" ht="16" x14ac:dyDescent="0.2">
      <c r="A11" s="7" t="s">
        <v>115</v>
      </c>
      <c r="B11" s="124">
        <f>'AUTOS NOTA 324-478'!B40:C40</f>
        <v>200000000.19999999</v>
      </c>
      <c r="C11" s="58"/>
    </row>
    <row r="12" spans="1:3" ht="32" x14ac:dyDescent="0.2">
      <c r="A12" s="7" t="s">
        <v>68</v>
      </c>
      <c r="B12" s="121"/>
      <c r="C12" s="122"/>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6" t="s">
        <v>131</v>
      </c>
      <c r="B1" s="96"/>
      <c r="C1" s="96"/>
    </row>
    <row r="2" spans="1:3" ht="16" x14ac:dyDescent="0.2">
      <c r="A2" s="39" t="s">
        <v>11</v>
      </c>
      <c r="B2" s="86" t="str">
        <f>'[2]AUTOS NOTA 321'!B2:C2</f>
        <v xml:space="preserve">SINIESTRO   LEGIS </v>
      </c>
      <c r="C2" s="87"/>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101</v>
      </c>
      <c r="B8" s="58" t="str">
        <f>'[3]GENERALES NOTA 325'!B8:C8</f>
        <v>PROBABLE GENERALES</v>
      </c>
      <c r="C8" s="58"/>
    </row>
    <row r="9" spans="1:3" ht="16" x14ac:dyDescent="0.2">
      <c r="A9" s="7" t="s">
        <v>64</v>
      </c>
      <c r="B9" s="123">
        <f>'[3]GENERALES  NOTA 324 -478'!B17:C17</f>
        <v>100000000</v>
      </c>
      <c r="C9" s="123"/>
    </row>
    <row r="10" spans="1:3" ht="16" x14ac:dyDescent="0.2">
      <c r="A10" s="5" t="s">
        <v>132</v>
      </c>
      <c r="B10" s="126">
        <v>0</v>
      </c>
      <c r="C10" s="126"/>
    </row>
    <row r="11" spans="1:3" ht="16" x14ac:dyDescent="0.2">
      <c r="A11" s="5" t="s">
        <v>133</v>
      </c>
      <c r="B11" s="58"/>
      <c r="C11" s="58"/>
    </row>
    <row r="12" spans="1:3" ht="16" x14ac:dyDescent="0.2">
      <c r="A12" s="5" t="s">
        <v>134</v>
      </c>
      <c r="B12" s="58"/>
      <c r="C12" s="58"/>
    </row>
    <row r="13" spans="1:3" ht="16" x14ac:dyDescent="0.2">
      <c r="A13" s="5" t="s">
        <v>135</v>
      </c>
      <c r="B13" s="125"/>
      <c r="C13" s="125"/>
    </row>
    <row r="14" spans="1:3" ht="16" x14ac:dyDescent="0.2">
      <c r="A14" s="5" t="s">
        <v>136</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6" t="s">
        <v>137</v>
      </c>
      <c r="B1" s="96"/>
      <c r="C1" s="96"/>
    </row>
    <row r="2" spans="1:6" ht="16" x14ac:dyDescent="0.2">
      <c r="A2" s="20" t="s">
        <v>11</v>
      </c>
      <c r="B2" s="86" t="str">
        <f>'[2]AUTOS NOTA 321'!B2:C2</f>
        <v xml:space="preserve">SINIESTRO   LEGIS </v>
      </c>
      <c r="C2" s="87"/>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138</v>
      </c>
      <c r="B8" s="58" t="str">
        <f>'[3]GENERALES NOTA 325'!B8:C8</f>
        <v>PROBABLE GENERALES</v>
      </c>
      <c r="C8" s="58"/>
    </row>
    <row r="9" spans="1:6" ht="16" x14ac:dyDescent="0.2">
      <c r="A9" s="5" t="s">
        <v>139</v>
      </c>
      <c r="B9" s="58"/>
      <c r="C9" s="58"/>
    </row>
    <row r="10" spans="1:6" ht="111" customHeight="1" x14ac:dyDescent="0.2">
      <c r="A10" s="5" t="s">
        <v>140</v>
      </c>
      <c r="B10" s="58"/>
      <c r="C10" s="58"/>
    </row>
    <row r="11" spans="1:6" ht="21" customHeight="1" x14ac:dyDescent="0.2">
      <c r="A11" s="127"/>
      <c r="B11" s="127"/>
      <c r="C11" s="127"/>
      <c r="E11" t="s">
        <v>57</v>
      </c>
      <c r="F11" s="22">
        <v>0.7</v>
      </c>
    </row>
    <row r="12" spans="1:6" hidden="1" x14ac:dyDescent="0.2">
      <c r="A12" s="128"/>
      <c r="B12" s="128"/>
      <c r="C12" s="128"/>
      <c r="E12" t="s">
        <v>59</v>
      </c>
      <c r="F12" s="23">
        <v>0.3</v>
      </c>
    </row>
    <row r="13" spans="1:6" ht="19" x14ac:dyDescent="0.2">
      <c r="A13" s="129" t="s">
        <v>141</v>
      </c>
      <c r="B13" s="129"/>
      <c r="C13" s="129"/>
    </row>
    <row r="14" spans="1:6" ht="16" x14ac:dyDescent="0.2">
      <c r="A14" s="37" t="s">
        <v>60</v>
      </c>
      <c r="B14" s="101" t="s">
        <v>61</v>
      </c>
      <c r="C14" s="102"/>
    </row>
    <row r="15" spans="1:6" ht="32" x14ac:dyDescent="0.2">
      <c r="A15" s="21" t="s">
        <v>63</v>
      </c>
      <c r="B15" s="130">
        <f>((C17+C18+C20+C21+C25+C23+C27+C29+C24+C28)-C32)*C31*C33</f>
        <v>1000000000</v>
      </c>
      <c r="C15" s="130"/>
    </row>
    <row r="16" spans="1:6" ht="16" x14ac:dyDescent="0.2">
      <c r="A16" s="7" t="s">
        <v>64</v>
      </c>
      <c r="B16" s="131" t="s">
        <v>53</v>
      </c>
      <c r="C16" s="132"/>
    </row>
    <row r="17" spans="1:3" ht="16" x14ac:dyDescent="0.2">
      <c r="A17" s="99"/>
      <c r="B17" s="35" t="s">
        <v>54</v>
      </c>
      <c r="C17" s="30">
        <v>1000000000</v>
      </c>
    </row>
    <row r="18" spans="1:3" ht="16" x14ac:dyDescent="0.2">
      <c r="A18" s="100"/>
      <c r="B18" s="35" t="s">
        <v>55</v>
      </c>
      <c r="C18" s="30">
        <v>0</v>
      </c>
    </row>
    <row r="19" spans="1:3" x14ac:dyDescent="0.2">
      <c r="A19" s="100"/>
      <c r="B19" s="106" t="s">
        <v>56</v>
      </c>
      <c r="C19" s="107"/>
    </row>
    <row r="20" spans="1:3" ht="16" x14ac:dyDescent="0.2">
      <c r="A20" s="100"/>
      <c r="B20" s="35" t="s">
        <v>98</v>
      </c>
      <c r="C20" s="30">
        <v>0</v>
      </c>
    </row>
    <row r="21" spans="1:3" ht="32" x14ac:dyDescent="0.2">
      <c r="A21" s="100"/>
      <c r="B21" s="35" t="s">
        <v>99</v>
      </c>
      <c r="C21" s="30">
        <v>0</v>
      </c>
    </row>
    <row r="22" spans="1:3" x14ac:dyDescent="0.2">
      <c r="A22" s="100"/>
      <c r="B22" s="106" t="s">
        <v>121</v>
      </c>
      <c r="C22" s="107"/>
    </row>
    <row r="23" spans="1:3" ht="16" x14ac:dyDescent="0.2">
      <c r="A23" s="100"/>
      <c r="B23" s="35" t="s">
        <v>130</v>
      </c>
      <c r="C23" s="30">
        <v>0</v>
      </c>
    </row>
    <row r="24" spans="1:3" ht="16" x14ac:dyDescent="0.2">
      <c r="A24" s="100"/>
      <c r="B24" s="35" t="s">
        <v>54</v>
      </c>
      <c r="C24" s="30">
        <v>0</v>
      </c>
    </row>
    <row r="25" spans="1:3" ht="16" x14ac:dyDescent="0.2">
      <c r="A25" s="100"/>
      <c r="B25" s="35" t="s">
        <v>55</v>
      </c>
      <c r="C25" s="30">
        <v>0</v>
      </c>
    </row>
    <row r="26" spans="1:3" x14ac:dyDescent="0.2">
      <c r="A26" s="100"/>
      <c r="B26" s="106" t="s">
        <v>122</v>
      </c>
      <c r="C26" s="107"/>
    </row>
    <row r="27" spans="1:3" x14ac:dyDescent="0.2">
      <c r="A27" s="100"/>
      <c r="B27" s="35"/>
      <c r="C27" s="30"/>
    </row>
    <row r="28" spans="1:3" ht="16" x14ac:dyDescent="0.2">
      <c r="A28" s="100"/>
      <c r="B28" s="35" t="s">
        <v>54</v>
      </c>
      <c r="C28" s="30">
        <v>0</v>
      </c>
    </row>
    <row r="29" spans="1:3" ht="16" x14ac:dyDescent="0.2">
      <c r="A29" s="100"/>
      <c r="B29" s="35" t="s">
        <v>55</v>
      </c>
      <c r="C29" s="30">
        <v>0</v>
      </c>
    </row>
    <row r="30" spans="1:3" x14ac:dyDescent="0.2">
      <c r="A30" s="100"/>
      <c r="B30" s="106" t="s">
        <v>113</v>
      </c>
      <c r="C30" s="107"/>
    </row>
    <row r="31" spans="1:3" ht="16" x14ac:dyDescent="0.2">
      <c r="A31" s="100"/>
      <c r="B31" s="35" t="s">
        <v>125</v>
      </c>
      <c r="C31" s="31">
        <v>1</v>
      </c>
    </row>
    <row r="32" spans="1:3" ht="16" x14ac:dyDescent="0.2">
      <c r="A32" s="100"/>
      <c r="B32" s="35" t="s">
        <v>114</v>
      </c>
      <c r="C32" s="32">
        <v>0</v>
      </c>
    </row>
    <row r="33" spans="1:3" ht="16" x14ac:dyDescent="0.2">
      <c r="A33" s="100"/>
      <c r="B33" s="35" t="s">
        <v>129</v>
      </c>
      <c r="C33" s="31">
        <v>1</v>
      </c>
    </row>
    <row r="34" spans="1:3" ht="16" x14ac:dyDescent="0.2">
      <c r="A34" s="24" t="s">
        <v>65</v>
      </c>
      <c r="B34" s="103">
        <f>IFERROR(B15*(VLOOKUP(B14,E11:F13,2,0)),16666)</f>
        <v>16666</v>
      </c>
      <c r="C34" s="10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102</v>
      </c>
      <c r="L1" s="28" t="s">
        <v>127</v>
      </c>
      <c r="M1" t="s">
        <v>76</v>
      </c>
      <c r="N1" t="s">
        <v>57</v>
      </c>
      <c r="O1" t="s">
        <v>116</v>
      </c>
    </row>
    <row r="2" spans="1:15" x14ac:dyDescent="0.2">
      <c r="A2" t="s">
        <v>76</v>
      </c>
      <c r="B2" t="s">
        <v>27</v>
      </c>
      <c r="C2" t="s">
        <v>77</v>
      </c>
      <c r="D2" s="2" t="s">
        <v>78</v>
      </c>
      <c r="E2" s="1" t="s">
        <v>79</v>
      </c>
      <c r="F2" s="2" t="s">
        <v>61</v>
      </c>
      <c r="G2" s="4">
        <v>0.7</v>
      </c>
      <c r="H2" t="s">
        <v>7</v>
      </c>
      <c r="I2" t="s">
        <v>80</v>
      </c>
      <c r="K2" t="s">
        <v>103</v>
      </c>
      <c r="L2" s="28" t="s">
        <v>104</v>
      </c>
      <c r="M2" t="s">
        <v>81</v>
      </c>
      <c r="N2" t="s">
        <v>59</v>
      </c>
      <c r="O2" t="s">
        <v>27</v>
      </c>
    </row>
    <row r="3" spans="1:15" x14ac:dyDescent="0.2">
      <c r="A3" t="s">
        <v>81</v>
      </c>
      <c r="C3" t="s">
        <v>82</v>
      </c>
      <c r="D3" s="2" t="s">
        <v>83</v>
      </c>
      <c r="E3" s="1" t="s">
        <v>84</v>
      </c>
      <c r="F3" s="2" t="s">
        <v>59</v>
      </c>
      <c r="G3" s="4">
        <v>0.3</v>
      </c>
      <c r="H3" t="s">
        <v>85</v>
      </c>
      <c r="I3" t="s">
        <v>86</v>
      </c>
      <c r="L3" s="28" t="s">
        <v>105</v>
      </c>
      <c r="M3" t="s">
        <v>87</v>
      </c>
      <c r="N3" t="s">
        <v>61</v>
      </c>
    </row>
    <row r="4" spans="1:15" x14ac:dyDescent="0.2">
      <c r="A4" t="s">
        <v>87</v>
      </c>
      <c r="C4" t="s">
        <v>20</v>
      </c>
      <c r="E4" s="1" t="s">
        <v>88</v>
      </c>
      <c r="H4" t="s">
        <v>89</v>
      </c>
      <c r="I4" t="s">
        <v>8</v>
      </c>
      <c r="L4" t="s">
        <v>106</v>
      </c>
    </row>
    <row r="5" spans="1:15" x14ac:dyDescent="0.2">
      <c r="A5" t="s">
        <v>90</v>
      </c>
      <c r="E5" s="1" t="s">
        <v>91</v>
      </c>
      <c r="H5" t="s">
        <v>92</v>
      </c>
      <c r="I5" t="s">
        <v>93</v>
      </c>
      <c r="L5" s="28" t="s">
        <v>107</v>
      </c>
    </row>
    <row r="6" spans="1:15" x14ac:dyDescent="0.2">
      <c r="E6" s="1" t="s">
        <v>94</v>
      </c>
      <c r="I6" t="s">
        <v>95</v>
      </c>
      <c r="L6" s="28" t="s">
        <v>128</v>
      </c>
    </row>
    <row r="7" spans="1:15" x14ac:dyDescent="0.2">
      <c r="E7" s="1" t="s">
        <v>96</v>
      </c>
      <c r="I7" t="s">
        <v>118</v>
      </c>
      <c r="L7" s="28" t="s">
        <v>108</v>
      </c>
    </row>
    <row r="8" spans="1:15" x14ac:dyDescent="0.2">
      <c r="E8" s="1" t="s">
        <v>97</v>
      </c>
      <c r="L8" s="28" t="s">
        <v>121</v>
      </c>
    </row>
    <row r="9" spans="1:15" x14ac:dyDescent="0.2">
      <c r="L9" s="28" t="s">
        <v>109</v>
      </c>
    </row>
    <row r="10" spans="1:15" x14ac:dyDescent="0.2">
      <c r="L10" s="28" t="s">
        <v>110</v>
      </c>
    </row>
    <row r="11" spans="1:15" x14ac:dyDescent="0.2">
      <c r="L11" s="28" t="s">
        <v>111</v>
      </c>
    </row>
    <row r="12" spans="1:15" x14ac:dyDescent="0.2">
      <c r="L12" s="28" t="s">
        <v>112</v>
      </c>
    </row>
    <row r="13" spans="1:15" x14ac:dyDescent="0.2">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AUTOS  NOTA 322</vt:lpstr>
      <vt:lpstr>AUTOS  NOTA 322 (EXCESO)</vt:lpstr>
      <vt:lpstr>AUTOS NOTA 321</vt:lpstr>
      <vt:lpstr>TASACION </vt:lpstr>
      <vt:lpstr>AUTOS NOTA 324-478</vt:lpstr>
      <vt:lpstr>AUTOS NOTA 324-478 (EXCESO)</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Eliana Sofia Paz Chamorro</cp:lastModifiedBy>
  <cp:revision/>
  <dcterms:created xsi:type="dcterms:W3CDTF">2020-12-07T14:41:17Z</dcterms:created>
  <dcterms:modified xsi:type="dcterms:W3CDTF">2025-09-02T05:04:18Z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