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66925"/>
  <mc:AlternateContent xmlns:mc="http://schemas.openxmlformats.org/markup-compatibility/2006">
    <mc:Choice Requires="x15">
      <x15ac:absPath xmlns:x15ac="http://schemas.microsoft.com/office/spreadsheetml/2010/11/ac" url="C:\Users\Paola Astudillo\Downloads\"/>
    </mc:Choice>
  </mc:AlternateContent>
  <xr:revisionPtr revIDLastSave="0" documentId="8_{ED57D84A-8B98-4E5D-AFFC-0CEDFCCDDCF4}" xr6:coauthVersionLast="47" xr6:coauthVersionMax="47" xr10:uidLastSave="{00000000-0000-0000-0000-000000000000}"/>
  <bookViews>
    <workbookView xWindow="-108" yWindow="-108" windowWidth="23256" windowHeight="12456" xr2:uid="{69AAD36E-CAFA-43EB-832F-400E58192986}"/>
  </bookViews>
  <sheets>
    <sheet name="LIQ. PRETENSIONES DEMANDA"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2" l="1"/>
  <c r="F9" i="12"/>
  <c r="E49" i="12"/>
  <c r="F50" i="12" s="1"/>
  <c r="J35" i="12" l="1"/>
  <c r="E35" i="12"/>
  <c r="E29" i="12"/>
  <c r="E23" i="12"/>
  <c r="F35" i="12" l="1"/>
  <c r="E17" i="12" l="1"/>
  <c r="G9" i="12"/>
  <c r="H9" i="12" l="1"/>
  <c r="F13" i="12" s="1"/>
  <c r="I35" i="12"/>
  <c r="F23" i="12"/>
  <c r="F17" i="12"/>
  <c r="D23" i="12"/>
  <c r="D17" i="12"/>
  <c r="F14" i="12"/>
  <c r="F24" i="12" l="1"/>
  <c r="D29" i="12"/>
  <c r="K35" i="12"/>
  <c r="F18" i="12"/>
  <c r="F29" i="12"/>
  <c r="F30" i="12" s="1"/>
  <c r="F52" i="12" l="1"/>
</calcChain>
</file>

<file path=xl/sharedStrings.xml><?xml version="1.0" encoding="utf-8"?>
<sst xmlns="http://schemas.openxmlformats.org/spreadsheetml/2006/main" count="63" uniqueCount="36">
  <si>
    <t xml:space="preserve">Las pretensiones van encamiandas a:                                                                                                                                                                                                                                                                        
•	Que se declare que existió una sola relación laboral entre el demandante y el consorcio desde el 02/04/2018 al 08/02/2019
•	Declarar la existencia de la solidaridad laboral de las sociedades ECOPETROL S.A., CENIT TRANSPORTE Y LOGÍSTICA DE HIDROCARBUROS S.A.S. con CONSORCIO PMA (conformado por las sociedades MASA e ICAMEX). 
•	Condenar a CONSORCIO PMA y solidariamente ECOPETROL y CENIT al pago de la indemnización por la terminación unilateral del contrato sin justa causa probada en favor del demandante, pago de los recargos por trabajo extra, diurno, nocturno, dominical y festivo, pago de viáticos y al reajuste de los viáticos, reajuste de los aportes pagados al sistema de seguridad social, reajuste de las cesantías, reajuste de la prima de servicios, reajuste de los intereses de las cesantías, reajuste de las vacaciones, pago y reajuste del pago realizado de las prestaciones extralegales derivadas de la convención colectiva de trabajo, indemnización moratoria consagrada en el artículo 65 del Código Sustantivo de Trabajo, indexación, indemnización moratoria consagrada en el numeral 3º del art. 99 de la Ley 50 de 1990 por la no consignación o consignación incompleta de la cesantía </t>
  </si>
  <si>
    <t xml:space="preserve">LIQUIDACIÓN DE LAS PRETENSIONES DE LA DEMANDA </t>
  </si>
  <si>
    <t>DIFERENCIAS SALARIALES AÑOS</t>
  </si>
  <si>
    <t>DESDE</t>
  </si>
  <si>
    <t>HASTA</t>
  </si>
  <si>
    <t>CARGO</t>
  </si>
  <si>
    <t>SALARIOS DEVENGADOS</t>
  </si>
  <si>
    <t xml:space="preserve">SALARIOS PRETENDIDOS </t>
  </si>
  <si>
    <t>DIFERENCIA</t>
  </si>
  <si>
    <t>DIFERENCIA VLR DIA</t>
  </si>
  <si>
    <t>ESMERILADOR</t>
  </si>
  <si>
    <t>DÍAS</t>
  </si>
  <si>
    <t>TOTAL DIFERENCIA SALARIOS</t>
  </si>
  <si>
    <t>Nota 1: No se lliquidan horas extras, ni recargos nocturnos, dominicales o festivos, comoquiera que el demandante no acredita prueba de las horas extras laboradas, ni de los supuestos días laborados en horario nocturno o días dominicales o festivos.</t>
  </si>
  <si>
    <t>TOTAL ADEUDADO</t>
  </si>
  <si>
    <t>PRIMAS</t>
  </si>
  <si>
    <t>CESANTÍAS</t>
  </si>
  <si>
    <t>INTERESES</t>
  </si>
  <si>
    <t>SALARIO</t>
  </si>
  <si>
    <t>VACACIONES PAGAS</t>
  </si>
  <si>
    <t>DIFERENCIA VACACIONES</t>
  </si>
  <si>
    <t>INDEMNIZACIÓN MORATORIA</t>
  </si>
  <si>
    <t>HASTA (FIN VIGENCIA POLIZA)</t>
  </si>
  <si>
    <t>TOTAL</t>
  </si>
  <si>
    <t>INDEMNIZACIÓN ARTÍCULO 64 DEL C.S.T.</t>
  </si>
  <si>
    <t>AÑO</t>
  </si>
  <si>
    <t>MES</t>
  </si>
  <si>
    <t>DÍA</t>
  </si>
  <si>
    <t>Tiempo Laborado en:</t>
  </si>
  <si>
    <t>Fecha de Terminación del contrato:</t>
  </si>
  <si>
    <t>Días</t>
  </si>
  <si>
    <t>Años</t>
  </si>
  <si>
    <t>Fecha de inicio:</t>
  </si>
  <si>
    <t>Ingreso Mensual:</t>
  </si>
  <si>
    <t>Total Indemnizacón:</t>
  </si>
  <si>
    <t>Total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</si>
</sst>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 #,##0.00;[Red]\-&quot;$&quot;\ #,##0.00"/>
    <numFmt numFmtId="165" formatCode="_-&quot;$&quot;\ * #,##0.00_-;\-&quot;$&quot;\ * #,##0.00_-;_-&quot;$&quot;\ * &quot;-&quot;??_-;_-@_-"/>
    <numFmt numFmtId="166" formatCode="_-* #,##0.00_-;\-* #,##0.00_-;_-* &quot;-&quot;??_-;_-@_-"/>
    <numFmt numFmtId="167" formatCode="_-* #,##0_-;\-* #,##0_-;_-* &quot;-&quot;??_-;_-@_-"/>
    <numFmt numFmtId="168" formatCode="_-&quot;$&quot;\ * #,##0_-;\-&quot;$&quot;\ * #,##0_-;_-&quot;$&quot;\ * &quot;-&quot;??_-;_-@_-"/>
    <numFmt numFmtId="169" formatCode="_ &quot;$&quot;\ * #,##0_ ;_ &quot;$&quot;\ * \-#,##0_ ;_ &quot;$&quot;\ * &quot;-&quot;_ ;_ @_ "/>
    <numFmt numFmtId="170" formatCode="_ * #,##0_ ;_ * \-#,##0_ ;_ * &quot;-&quot;_ ;_ @_ "/>
    <numFmt numFmtId="171" formatCode="_ &quot;$&quot;\ * #,##0.00_ ;_ &quot;$&quot;\ * \-#,##0.00_ ;_ &quot;$&quot;\ * &quot;-&quot;??_ ;_ @_ "/>
    <numFmt numFmtId="172" formatCode="&quot;$&quot;\ #,##0.00"/>
    <numFmt numFmtId="175" formatCode="_([$$-409]* #,##0_);_([$$-409]* \(#,##0\);_([$$-409]* &quot;-&quot;??_);_(@_)"/>
  </numFmts>
  <fonts count="15">
    <font>
      <sz val="11"/>
      <color theme="1"/>
      <name val="Calibri"/>
      <family val="2"/>
      <scheme val="minor"/>
    </font>
    <font>
      <sz val="11"/>
      <color theme="1"/>
      <name val="Calibri"/>
      <family val="2"/>
      <scheme val="minor"/>
    </font>
    <font>
      <sz val="10"/>
      <name val="Arial"/>
      <family val="2"/>
    </font>
    <font>
      <sz val="9"/>
      <color theme="1"/>
      <name val="Calibri"/>
      <family val="2"/>
      <scheme val="minor"/>
    </font>
    <font>
      <b/>
      <sz val="9"/>
      <color theme="1"/>
      <name val="Arial"/>
      <family val="2"/>
    </font>
    <font>
      <sz val="9"/>
      <color theme="1"/>
      <name val="Arial"/>
      <family val="2"/>
    </font>
    <font>
      <sz val="8"/>
      <name val="Calibri"/>
      <family val="2"/>
      <scheme val="minor"/>
    </font>
    <font>
      <b/>
      <u/>
      <sz val="9"/>
      <color theme="1"/>
      <name val="Arial"/>
      <family val="2"/>
    </font>
    <font>
      <sz val="9"/>
      <color rgb="FF000000"/>
      <name val="Arial"/>
      <family val="2"/>
    </font>
    <font>
      <b/>
      <sz val="9"/>
      <color theme="0"/>
      <name val="Arial"/>
      <family val="2"/>
    </font>
    <font>
      <b/>
      <sz val="9"/>
      <color rgb="FF000000"/>
      <name val="Arial"/>
      <family val="2"/>
    </font>
    <font>
      <sz val="9"/>
      <name val="Arial"/>
      <family val="2"/>
    </font>
    <font>
      <b/>
      <sz val="9"/>
      <name val="Arial"/>
      <family val="2"/>
    </font>
    <font>
      <sz val="8"/>
      <color theme="1"/>
      <name val="Arial"/>
      <family val="2"/>
    </font>
    <font>
      <sz val="9"/>
      <color rgb="FF242424"/>
      <name val="Arial"/>
    </font>
  </fonts>
  <fills count="8">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rgb="FFD9E1F2"/>
        <bgColor rgb="FF000000"/>
      </patternFill>
    </fill>
    <fill>
      <patternFill patternType="solid">
        <fgColor theme="0"/>
        <bgColor indexed="64"/>
      </patternFill>
    </fill>
    <fill>
      <patternFill patternType="solid">
        <fgColor rgb="FF92D05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9">
    <xf numFmtId="0" fontId="0" fillId="0" borderId="0"/>
    <xf numFmtId="166" fontId="1" fillId="0" borderId="0" applyFont="0" applyFill="0" applyBorder="0" applyAlignment="0" applyProtection="0"/>
    <xf numFmtId="165" fontId="1" fillId="0" borderId="0" applyFont="0" applyFill="0" applyBorder="0" applyAlignment="0" applyProtection="0"/>
    <xf numFmtId="0" fontId="2" fillId="0" borderId="0"/>
    <xf numFmtId="170" fontId="2" fillId="0" borderId="0" applyFont="0" applyFill="0" applyBorder="0" applyAlignment="0" applyProtection="0"/>
    <xf numFmtId="171"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cellStyleXfs>
  <cellXfs count="109">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Border="1" applyAlignment="1">
      <alignment horizontal="center"/>
    </xf>
    <xf numFmtId="167" fontId="4" fillId="2" borderId="1" xfId="1" applyNumberFormat="1" applyFont="1" applyFill="1" applyBorder="1" applyAlignment="1">
      <alignment horizontal="center"/>
    </xf>
    <xf numFmtId="167" fontId="5" fillId="0" borderId="1" xfId="1" applyNumberFormat="1" applyFont="1" applyBorder="1"/>
    <xf numFmtId="0" fontId="5" fillId="0" borderId="0" xfId="0" applyFont="1"/>
    <xf numFmtId="168" fontId="5" fillId="0" borderId="1" xfId="0" applyNumberFormat="1" applyFont="1" applyBorder="1"/>
    <xf numFmtId="167" fontId="4" fillId="3" borderId="1" xfId="7" applyNumberFormat="1" applyFont="1" applyFill="1" applyBorder="1" applyAlignment="1">
      <alignment horizontal="center" vertical="center"/>
    </xf>
    <xf numFmtId="0" fontId="4" fillId="0" borderId="0" xfId="0" applyFont="1" applyAlignment="1">
      <alignment horizontal="center"/>
    </xf>
    <xf numFmtId="167" fontId="4" fillId="0" borderId="0" xfId="1" applyNumberFormat="1" applyFont="1" applyFill="1" applyBorder="1"/>
    <xf numFmtId="0" fontId="4" fillId="0" borderId="0" xfId="0" applyFont="1"/>
    <xf numFmtId="0" fontId="8" fillId="0" borderId="0" xfId="0" applyFont="1" applyAlignment="1">
      <alignment vertical="center" wrapText="1"/>
    </xf>
    <xf numFmtId="167" fontId="4" fillId="0" borderId="0" xfId="7" applyNumberFormat="1" applyFont="1" applyFill="1" applyBorder="1" applyAlignment="1">
      <alignment horizontal="center" vertical="center"/>
    </xf>
    <xf numFmtId="167" fontId="9" fillId="4" borderId="1" xfId="0" applyNumberFormat="1" applyFont="1" applyFill="1" applyBorder="1"/>
    <xf numFmtId="167" fontId="5" fillId="0" borderId="0" xfId="0" applyNumberFormat="1" applyFont="1"/>
    <xf numFmtId="0" fontId="12" fillId="0" borderId="6" xfId="0" applyFont="1" applyBorder="1" applyAlignment="1">
      <alignment horizontal="center"/>
    </xf>
    <xf numFmtId="0" fontId="11" fillId="0" borderId="2" xfId="0" applyFont="1" applyBorder="1" applyAlignment="1">
      <alignment horizontal="center"/>
    </xf>
    <xf numFmtId="0" fontId="11" fillId="0" borderId="1" xfId="0" applyFont="1" applyBorder="1" applyAlignment="1">
      <alignment horizontal="center"/>
    </xf>
    <xf numFmtId="0" fontId="12" fillId="5" borderId="1" xfId="0" applyFont="1" applyFill="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3" fontId="11" fillId="0" borderId="1" xfId="0" applyNumberFormat="1" applyFont="1" applyBorder="1" applyAlignment="1">
      <alignment horizontal="center"/>
    </xf>
    <xf numFmtId="0" fontId="11" fillId="0" borderId="1" xfId="0" applyFont="1" applyBorder="1"/>
    <xf numFmtId="14" fontId="8" fillId="0" borderId="0" xfId="0" applyNumberFormat="1" applyFont="1" applyAlignment="1">
      <alignment vertical="center" wrapText="1"/>
    </xf>
    <xf numFmtId="167" fontId="0" fillId="0" borderId="0" xfId="0" applyNumberFormat="1"/>
    <xf numFmtId="14" fontId="8" fillId="0" borderId="0" xfId="0" applyNumberFormat="1" applyFont="1" applyAlignment="1">
      <alignment horizontal="center" vertical="center" wrapText="1"/>
    </xf>
    <xf numFmtId="0" fontId="5" fillId="0" borderId="0" xfId="0" applyFont="1" applyAlignment="1">
      <alignment horizontal="center" vertical="center"/>
    </xf>
    <xf numFmtId="168" fontId="5" fillId="0" borderId="0" xfId="2" applyNumberFormat="1" applyFont="1" applyBorder="1"/>
    <xf numFmtId="3" fontId="5" fillId="0" borderId="0" xfId="0" applyNumberFormat="1" applyFont="1"/>
    <xf numFmtId="168" fontId="5" fillId="0" borderId="0" xfId="0" applyNumberFormat="1" applyFont="1"/>
    <xf numFmtId="0" fontId="5" fillId="0" borderId="7" xfId="0" applyFont="1" applyBorder="1" applyAlignment="1">
      <alignment horizontal="center" vertical="center"/>
    </xf>
    <xf numFmtId="168" fontId="5" fillId="0" borderId="7" xfId="2" applyNumberFormat="1" applyFont="1" applyBorder="1"/>
    <xf numFmtId="14" fontId="8" fillId="0" borderId="9" xfId="0" applyNumberFormat="1" applyFont="1" applyBorder="1" applyAlignment="1">
      <alignment horizontal="center" vertical="center" wrapText="1"/>
    </xf>
    <xf numFmtId="0" fontId="5" fillId="0" borderId="9" xfId="0" applyFont="1" applyBorder="1" applyAlignment="1">
      <alignment horizontal="center" vertical="center"/>
    </xf>
    <xf numFmtId="168" fontId="5" fillId="0" borderId="9" xfId="2" applyNumberFormat="1" applyFont="1" applyBorder="1"/>
    <xf numFmtId="168" fontId="5" fillId="0" borderId="9" xfId="0" applyNumberFormat="1" applyFont="1" applyBorder="1"/>
    <xf numFmtId="0" fontId="5" fillId="0" borderId="7" xfId="0" applyFont="1" applyBorder="1"/>
    <xf numFmtId="14" fontId="5" fillId="0" borderId="1" xfId="0" applyNumberFormat="1" applyFont="1" applyBorder="1" applyAlignment="1">
      <alignment horizontal="center"/>
    </xf>
    <xf numFmtId="167" fontId="5" fillId="0" borderId="0" xfId="1" applyNumberFormat="1" applyFont="1" applyBorder="1"/>
    <xf numFmtId="167" fontId="4" fillId="6" borderId="0" xfId="1" applyNumberFormat="1" applyFont="1" applyFill="1" applyBorder="1"/>
    <xf numFmtId="0" fontId="4" fillId="0" borderId="9" xfId="0" applyFont="1" applyBorder="1" applyAlignment="1">
      <alignment horizontal="center"/>
    </xf>
    <xf numFmtId="167" fontId="4" fillId="2" borderId="9" xfId="1" applyNumberFormat="1" applyFont="1" applyFill="1" applyBorder="1" applyAlignment="1">
      <alignment horizontal="center"/>
    </xf>
    <xf numFmtId="167" fontId="5" fillId="0" borderId="9" xfId="1" applyNumberFormat="1" applyFont="1" applyBorder="1"/>
    <xf numFmtId="167" fontId="5" fillId="0" borderId="9" xfId="1" applyNumberFormat="1" applyFont="1" applyFill="1" applyBorder="1"/>
    <xf numFmtId="167" fontId="4" fillId="3" borderId="9" xfId="1" applyNumberFormat="1" applyFont="1" applyFill="1" applyBorder="1"/>
    <xf numFmtId="14" fontId="8" fillId="6" borderId="0" xfId="0" applyNumberFormat="1" applyFont="1" applyFill="1" applyAlignment="1">
      <alignment horizontal="center" vertical="center" wrapText="1"/>
    </xf>
    <xf numFmtId="168" fontId="5" fillId="6" borderId="0" xfId="0" applyNumberFormat="1" applyFont="1" applyFill="1"/>
    <xf numFmtId="167" fontId="5" fillId="6" borderId="0" xfId="1" applyNumberFormat="1" applyFont="1" applyFill="1" applyBorder="1"/>
    <xf numFmtId="0" fontId="4" fillId="6" borderId="0" xfId="0" applyFont="1" applyFill="1" applyAlignment="1">
      <alignment horizontal="center"/>
    </xf>
    <xf numFmtId="167" fontId="5" fillId="0" borderId="7" xfId="1" applyNumberFormat="1" applyFont="1" applyBorder="1"/>
    <xf numFmtId="167" fontId="5" fillId="0" borderId="7" xfId="1" applyNumberFormat="1" applyFont="1" applyFill="1" applyBorder="1"/>
    <xf numFmtId="167" fontId="5" fillId="0" borderId="9" xfId="0" applyNumberFormat="1" applyFont="1" applyBorder="1" applyAlignment="1">
      <alignment horizontal="center"/>
    </xf>
    <xf numFmtId="0" fontId="13" fillId="0" borderId="0" xfId="0" applyFont="1" applyAlignment="1">
      <alignment wrapText="1"/>
    </xf>
    <xf numFmtId="167" fontId="4" fillId="6" borderId="0" xfId="1" applyNumberFormat="1" applyFont="1" applyFill="1" applyBorder="1" applyAlignment="1">
      <alignment horizontal="center"/>
    </xf>
    <xf numFmtId="167" fontId="5" fillId="0" borderId="10" xfId="1" applyNumberFormat="1" applyFont="1" applyFill="1" applyBorder="1" applyAlignment="1"/>
    <xf numFmtId="167" fontId="5" fillId="0" borderId="0" xfId="1" applyNumberFormat="1" applyFont="1" applyFill="1" applyBorder="1" applyAlignment="1"/>
    <xf numFmtId="167" fontId="5" fillId="0" borderId="3" xfId="1" applyNumberFormat="1" applyFont="1" applyFill="1" applyBorder="1" applyAlignment="1"/>
    <xf numFmtId="14" fontId="8" fillId="6" borderId="0" xfId="0" applyNumberFormat="1" applyFont="1" applyFill="1" applyAlignment="1">
      <alignment vertical="center" wrapText="1"/>
    </xf>
    <xf numFmtId="14" fontId="8" fillId="6" borderId="10" xfId="0" applyNumberFormat="1" applyFont="1" applyFill="1" applyBorder="1" applyAlignment="1">
      <alignment vertical="center" wrapText="1"/>
    </xf>
    <xf numFmtId="172" fontId="5" fillId="6" borderId="0" xfId="2" applyNumberFormat="1" applyFont="1" applyFill="1" applyBorder="1"/>
    <xf numFmtId="167" fontId="5" fillId="6" borderId="9" xfId="1" applyNumberFormat="1" applyFont="1" applyFill="1" applyBorder="1"/>
    <xf numFmtId="168" fontId="4" fillId="6" borderId="0" xfId="0" applyNumberFormat="1" applyFont="1" applyFill="1"/>
    <xf numFmtId="0" fontId="4" fillId="6" borderId="0" xfId="0" applyFont="1" applyFill="1" applyAlignment="1">
      <alignment horizontal="center" vertical="center" wrapText="1"/>
    </xf>
    <xf numFmtId="0" fontId="4" fillId="6" borderId="0" xfId="0" applyFont="1" applyFill="1" applyAlignment="1">
      <alignment horizontal="center" vertical="center"/>
    </xf>
    <xf numFmtId="0" fontId="10" fillId="0" borderId="6" xfId="0" applyFont="1" applyBorder="1" applyAlignment="1">
      <alignment horizontal="center"/>
    </xf>
    <xf numFmtId="0" fontId="8" fillId="5" borderId="0" xfId="0" applyFont="1" applyFill="1" applyAlignment="1">
      <alignment horizontal="center" vertical="center" wrapText="1"/>
    </xf>
    <xf numFmtId="0" fontId="10" fillId="5" borderId="9" xfId="0" applyFont="1" applyFill="1" applyBorder="1" applyAlignment="1">
      <alignment horizontal="center"/>
    </xf>
    <xf numFmtId="0" fontId="10" fillId="0" borderId="6" xfId="0" applyFont="1" applyBorder="1" applyAlignment="1">
      <alignment horizontal="center"/>
    </xf>
    <xf numFmtId="14" fontId="8" fillId="0" borderId="2" xfId="0" applyNumberFormat="1" applyFont="1" applyBorder="1" applyAlignment="1">
      <alignment horizontal="center"/>
    </xf>
    <xf numFmtId="14" fontId="8" fillId="0" borderId="5" xfId="0" applyNumberFormat="1" applyFont="1" applyBorder="1" applyAlignment="1">
      <alignment horizontal="center"/>
    </xf>
    <xf numFmtId="3" fontId="8" fillId="3" borderId="1" xfId="0" applyNumberFormat="1" applyFont="1" applyFill="1" applyBorder="1" applyAlignment="1">
      <alignment horizontal="center"/>
    </xf>
    <xf numFmtId="0" fontId="7" fillId="3" borderId="3" xfId="0" applyFont="1" applyFill="1" applyBorder="1" applyAlignment="1">
      <alignment horizontal="center"/>
    </xf>
    <xf numFmtId="0" fontId="4" fillId="0" borderId="9" xfId="0" applyFont="1" applyBorder="1" applyAlignment="1">
      <alignment horizontal="center"/>
    </xf>
    <xf numFmtId="0" fontId="11" fillId="0" borderId="2"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9" fillId="4" borderId="2" xfId="0" applyFont="1" applyFill="1" applyBorder="1" applyAlignment="1">
      <alignment horizont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4" fillId="2" borderId="1" xfId="0" applyFont="1" applyFill="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6" borderId="0" xfId="0" applyFont="1" applyFill="1" applyAlignment="1">
      <alignment horizontal="center"/>
    </xf>
    <xf numFmtId="3" fontId="11" fillId="0" borderId="2" xfId="0" applyNumberFormat="1" applyFont="1" applyBorder="1" applyAlignment="1">
      <alignment horizontal="center"/>
    </xf>
    <xf numFmtId="3" fontId="11" fillId="0" borderId="4" xfId="0" applyNumberFormat="1" applyFont="1" applyBorder="1" applyAlignment="1">
      <alignment horizontal="center"/>
    </xf>
    <xf numFmtId="3" fontId="11" fillId="0" borderId="5" xfId="0" applyNumberFormat="1" applyFont="1" applyBorder="1" applyAlignment="1">
      <alignment horizontal="center"/>
    </xf>
    <xf numFmtId="0" fontId="10" fillId="5" borderId="2" xfId="0" applyFont="1" applyFill="1" applyBorder="1" applyAlignment="1">
      <alignment horizontal="center"/>
    </xf>
    <xf numFmtId="0" fontId="10" fillId="5" borderId="4" xfId="0" applyFont="1" applyFill="1" applyBorder="1" applyAlignment="1">
      <alignment horizontal="center"/>
    </xf>
    <xf numFmtId="0" fontId="10" fillId="5" borderId="5" xfId="0" applyFont="1" applyFill="1" applyBorder="1" applyAlignment="1">
      <alignment horizontal="center"/>
    </xf>
    <xf numFmtId="0" fontId="10" fillId="0" borderId="2" xfId="0" applyFont="1" applyBorder="1" applyAlignment="1">
      <alignment horizontal="center"/>
    </xf>
    <xf numFmtId="0" fontId="10" fillId="0" borderId="5" xfId="0" applyFont="1" applyBorder="1" applyAlignment="1">
      <alignment horizontal="center"/>
    </xf>
    <xf numFmtId="164" fontId="11" fillId="7" borderId="2" xfId="0" applyNumberFormat="1" applyFont="1" applyFill="1" applyBorder="1" applyAlignment="1">
      <alignment horizontal="center"/>
    </xf>
    <xf numFmtId="164" fontId="11" fillId="7" borderId="4" xfId="0" applyNumberFormat="1" applyFont="1" applyFill="1" applyBorder="1" applyAlignment="1">
      <alignment horizontal="center"/>
    </xf>
    <xf numFmtId="164" fontId="11" fillId="7" borderId="5" xfId="0" applyNumberFormat="1" applyFont="1" applyFill="1" applyBorder="1" applyAlignment="1">
      <alignment horizontal="center"/>
    </xf>
    <xf numFmtId="0" fontId="4" fillId="6" borderId="0" xfId="0" applyFont="1" applyFill="1" applyAlignment="1">
      <alignment horizontal="center" vertical="center" wrapText="1"/>
    </xf>
    <xf numFmtId="14" fontId="5" fillId="6" borderId="0" xfId="0" applyNumberFormat="1" applyFont="1" applyFill="1" applyAlignment="1">
      <alignment horizontal="center" vertical="center" wrapText="1"/>
    </xf>
    <xf numFmtId="0" fontId="5" fillId="6" borderId="0" xfId="0" applyFont="1" applyFill="1" applyAlignment="1">
      <alignment horizontal="center" vertical="center" wrapText="1"/>
    </xf>
    <xf numFmtId="0" fontId="8" fillId="0" borderId="0" xfId="0" applyFont="1" applyFill="1" applyAlignment="1">
      <alignment horizontal="center" vertical="center" wrapText="1"/>
    </xf>
    <xf numFmtId="175" fontId="14" fillId="0" borderId="9" xfId="0" applyNumberFormat="1" applyFont="1" applyBorder="1"/>
    <xf numFmtId="0" fontId="5" fillId="0" borderId="11" xfId="0" applyFont="1" applyBorder="1" applyAlignment="1">
      <alignment horizontal="center" vertical="center"/>
    </xf>
    <xf numFmtId="3" fontId="5" fillId="0" borderId="12" xfId="0" applyNumberFormat="1" applyFont="1" applyBorder="1"/>
    <xf numFmtId="0" fontId="4" fillId="0" borderId="0" xfId="0" applyFont="1" applyFill="1" applyBorder="1" applyAlignment="1">
      <alignment horizontal="center"/>
    </xf>
    <xf numFmtId="167" fontId="4" fillId="0" borderId="0" xfId="1" applyNumberFormat="1" applyFont="1" applyFill="1" applyBorder="1" applyAlignment="1">
      <alignment horizontal="center"/>
    </xf>
    <xf numFmtId="14" fontId="5" fillId="0" borderId="9" xfId="0" applyNumberFormat="1" applyFont="1" applyBorder="1" applyAlignment="1">
      <alignment horizontal="center"/>
    </xf>
    <xf numFmtId="0" fontId="4" fillId="0" borderId="13" xfId="0" applyFont="1" applyBorder="1" applyAlignment="1">
      <alignment horizontal="center"/>
    </xf>
    <xf numFmtId="167" fontId="4" fillId="2" borderId="13" xfId="1" applyNumberFormat="1" applyFont="1" applyFill="1" applyBorder="1" applyAlignment="1">
      <alignment horizontal="center"/>
    </xf>
    <xf numFmtId="167" fontId="13" fillId="0" borderId="0" xfId="0" applyNumberFormat="1" applyFont="1" applyAlignment="1">
      <alignment wrapText="1"/>
    </xf>
  </cellXfs>
  <cellStyles count="19">
    <cellStyle name="Millares" xfId="1" builtinId="3"/>
    <cellStyle name="Millares [0] 2" xfId="4" xr:uid="{3555D9B7-EA0C-4C21-A235-0CD6BE1EC253}"/>
    <cellStyle name="Millares 2" xfId="9" xr:uid="{52E748A6-508A-43EC-9983-10807D820023}"/>
    <cellStyle name="Millares 3" xfId="11" xr:uid="{489BD241-C3FF-4DFE-89AE-EA3930EC2C75}"/>
    <cellStyle name="Millares 4" xfId="7" xr:uid="{30B7C3BA-0FB0-470D-88BE-FBEF74427B88}"/>
    <cellStyle name="Millares 5" xfId="13" xr:uid="{79326964-5294-479E-B982-0A5948E6458E}"/>
    <cellStyle name="Millares 6" xfId="16" xr:uid="{ABFDC7D0-759F-45EB-9979-8CD3F87889E5}"/>
    <cellStyle name="Millares 7" xfId="17" xr:uid="{FFF4BEC4-3F5B-40BE-AC92-6362DAEDDD14}"/>
    <cellStyle name="Moneda" xfId="2" builtinId="4"/>
    <cellStyle name="Moneda [0] 2" xfId="6" xr:uid="{40580231-C906-4C03-A65D-3EA45064320D}"/>
    <cellStyle name="Moneda 2" xfId="5" xr:uid="{60B0EB24-56E2-4FB9-B187-077D7FCBAA83}"/>
    <cellStyle name="Moneda 3" xfId="10" xr:uid="{B553DF60-E9E3-43DE-950B-5D5A0815FFF2}"/>
    <cellStyle name="Moneda 4" xfId="12" xr:uid="{91876A93-028D-40C8-982D-CCA51D4D575D}"/>
    <cellStyle name="Moneda 5" xfId="8" xr:uid="{A7350134-E2AE-4379-A4D5-B823FC54C5D3}"/>
    <cellStyle name="Moneda 6" xfId="14" xr:uid="{BF3C704B-FB29-4786-98E8-8A8CE20070B2}"/>
    <cellStyle name="Moneda 7" xfId="15" xr:uid="{B8E0172D-6407-491A-BE97-75C736043314}"/>
    <cellStyle name="Moneda 8" xfId="18" xr:uid="{2F89C845-0DCC-444B-8884-C9A0330B6C73}"/>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0</xdr:rowOff>
    </xdr:from>
    <xdr:to>
      <xdr:col>4</xdr:col>
      <xdr:colOff>1463754</xdr:colOff>
      <xdr:row>3</xdr:row>
      <xdr:rowOff>140970</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twoCellAnchor editAs="oneCell">
    <xdr:from>
      <xdr:col>8</xdr:col>
      <xdr:colOff>1143000</xdr:colOff>
      <xdr:row>13</xdr:row>
      <xdr:rowOff>152400</xdr:rowOff>
    </xdr:from>
    <xdr:to>
      <xdr:col>14</xdr:col>
      <xdr:colOff>1333500</xdr:colOff>
      <xdr:row>26</xdr:row>
      <xdr:rowOff>85725</xdr:rowOff>
    </xdr:to>
    <xdr:pic>
      <xdr:nvPicPr>
        <xdr:cNvPr id="4" name="Imagen 3">
          <a:extLst>
            <a:ext uri="{FF2B5EF4-FFF2-40B4-BE49-F238E27FC236}">
              <a16:creationId xmlns:a16="http://schemas.microsoft.com/office/drawing/2014/main" id="{3BAC48EF-CA48-C3A7-6C5B-79DEBE169F38}"/>
            </a:ext>
            <a:ext uri="{147F2762-F138-4A5C-976F-8EAC2B608ADB}">
              <a16:predDERef xmlns:a16="http://schemas.microsoft.com/office/drawing/2014/main" pred="{5600422F-526E-49AF-9888-D5D4C3987E85}"/>
            </a:ext>
          </a:extLst>
        </xdr:cNvPr>
        <xdr:cNvPicPr>
          <a:picLocks noChangeAspect="1"/>
        </xdr:cNvPicPr>
      </xdr:nvPicPr>
      <xdr:blipFill>
        <a:blip xmlns:r="http://schemas.openxmlformats.org/officeDocument/2006/relationships" r:embed="rId2"/>
        <a:srcRect l="20798" t="40198" r="20588" b="28911"/>
        <a:stretch/>
      </xdr:blipFill>
      <xdr:spPr>
        <a:xfrm>
          <a:off x="12049125" y="2609850"/>
          <a:ext cx="9058275" cy="2533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A1:AA59"/>
  <sheetViews>
    <sheetView tabSelected="1" topLeftCell="G1" zoomScaleNormal="100" workbookViewId="0">
      <selection activeCell="I16" sqref="I16"/>
    </sheetView>
  </sheetViews>
  <sheetFormatPr defaultColWidth="11.42578125" defaultRowHeight="14.45"/>
  <cols>
    <col min="1" max="1" width="4.140625" customWidth="1"/>
    <col min="2" max="2" width="24.7109375" customWidth="1"/>
    <col min="3" max="3" width="24.42578125" style="1" customWidth="1"/>
    <col min="4" max="4" width="22.7109375" style="1" customWidth="1"/>
    <col min="5" max="5" width="23.140625" style="1" customWidth="1"/>
    <col min="6" max="6" width="25.28515625" style="1" customWidth="1"/>
    <col min="7" max="7" width="18.85546875" style="1" customWidth="1"/>
    <col min="8" max="8" width="20.28515625" style="1" bestFit="1" customWidth="1"/>
    <col min="9" max="9" width="18.42578125" customWidth="1"/>
    <col min="10" max="10" width="11.5703125" customWidth="1"/>
    <col min="11" max="11" width="23.140625" customWidth="1"/>
    <col min="12" max="12" width="30.7109375" customWidth="1"/>
    <col min="13" max="13" width="30.28515625" customWidth="1"/>
    <col min="14" max="14" width="18.85546875" bestFit="1" customWidth="1"/>
    <col min="15" max="15" width="20.28515625" bestFit="1" customWidth="1"/>
  </cols>
  <sheetData>
    <row r="1" spans="1:27" ht="15">
      <c r="A1" s="6"/>
      <c r="B1" s="6"/>
      <c r="C1" s="6"/>
      <c r="D1" s="6"/>
      <c r="E1" s="6"/>
      <c r="F1" s="6"/>
      <c r="G1" s="6"/>
      <c r="H1" s="6"/>
      <c r="I1" s="6"/>
      <c r="J1" s="6"/>
      <c r="K1" s="6"/>
      <c r="L1" s="6"/>
      <c r="M1" s="6"/>
      <c r="N1" s="6"/>
      <c r="O1" s="6"/>
      <c r="P1" s="6"/>
      <c r="Q1" s="6"/>
    </row>
    <row r="2" spans="1:27" ht="14.45" customHeight="1">
      <c r="A2" s="6"/>
      <c r="B2" s="6"/>
      <c r="C2" s="6"/>
      <c r="D2" s="6"/>
      <c r="E2" s="6"/>
      <c r="F2" s="6"/>
      <c r="G2" s="6"/>
      <c r="H2" s="6"/>
      <c r="I2" s="6"/>
      <c r="J2" s="66" t="s">
        <v>0</v>
      </c>
      <c r="K2" s="66"/>
      <c r="L2" s="66"/>
      <c r="M2" s="66"/>
      <c r="N2" s="66"/>
      <c r="O2" s="66"/>
      <c r="P2" s="6"/>
      <c r="Q2" s="6"/>
      <c r="S2" s="12"/>
      <c r="T2" s="24"/>
      <c r="U2" s="24"/>
      <c r="V2" s="12"/>
      <c r="X2" s="12"/>
      <c r="Y2" s="12"/>
      <c r="Z2" s="12"/>
      <c r="AA2" s="12"/>
    </row>
    <row r="3" spans="1:27" ht="15">
      <c r="A3" s="6"/>
      <c r="B3" s="6"/>
      <c r="C3" s="6"/>
      <c r="D3" s="6"/>
      <c r="E3" s="6"/>
      <c r="F3" s="6"/>
      <c r="G3" s="6"/>
      <c r="H3" s="6"/>
      <c r="I3" s="6"/>
      <c r="J3" s="66"/>
      <c r="K3" s="66"/>
      <c r="L3" s="66"/>
      <c r="M3" s="66"/>
      <c r="N3" s="66"/>
      <c r="O3" s="66"/>
      <c r="P3" s="6"/>
      <c r="Q3" s="6"/>
      <c r="S3" s="12"/>
      <c r="T3" s="24"/>
      <c r="U3" s="24"/>
      <c r="V3" s="12"/>
      <c r="X3" s="12"/>
      <c r="Y3" s="12"/>
      <c r="Z3" s="12"/>
      <c r="AA3" s="12"/>
    </row>
    <row r="4" spans="1:27" ht="14.45" customHeight="1">
      <c r="A4" s="6"/>
      <c r="B4" s="6"/>
      <c r="C4" s="6"/>
      <c r="D4" s="6"/>
      <c r="E4" s="6"/>
      <c r="F4" s="6"/>
      <c r="G4" s="6"/>
      <c r="H4" s="6"/>
      <c r="I4" s="6"/>
      <c r="J4" s="66"/>
      <c r="K4" s="66"/>
      <c r="L4" s="66"/>
      <c r="M4" s="66"/>
      <c r="N4" s="66"/>
      <c r="O4" s="66"/>
      <c r="P4" s="6"/>
      <c r="Q4" s="6"/>
      <c r="S4" s="12"/>
      <c r="T4" s="12"/>
      <c r="U4" s="12"/>
      <c r="V4" s="12"/>
      <c r="W4" s="12"/>
      <c r="X4" s="12"/>
      <c r="Y4" s="12"/>
      <c r="Z4" s="12"/>
      <c r="AA4" s="12"/>
    </row>
    <row r="5" spans="1:27" s="1" customFormat="1" ht="15" customHeight="1">
      <c r="A5" s="6"/>
      <c r="B5" s="6"/>
      <c r="C5" s="72" t="s">
        <v>1</v>
      </c>
      <c r="D5" s="72"/>
      <c r="E5" s="72"/>
      <c r="F5" s="72"/>
      <c r="G5" s="72"/>
      <c r="H5" s="6"/>
      <c r="I5" s="6"/>
      <c r="J5" s="66"/>
      <c r="K5" s="66"/>
      <c r="L5" s="66"/>
      <c r="M5" s="66"/>
      <c r="N5" s="66"/>
      <c r="O5" s="66"/>
      <c r="P5" s="6"/>
      <c r="Q5" s="6"/>
      <c r="R5" s="12"/>
      <c r="S5" s="12"/>
      <c r="T5" s="12"/>
      <c r="U5" s="12"/>
      <c r="V5" s="12"/>
      <c r="W5" s="12"/>
      <c r="X5" s="12"/>
      <c r="Y5" s="12"/>
      <c r="Z5" s="12"/>
      <c r="AA5" s="12"/>
    </row>
    <row r="6" spans="1:27" ht="15">
      <c r="A6" s="6"/>
      <c r="B6" s="6"/>
      <c r="C6" s="6"/>
      <c r="D6" s="6"/>
      <c r="E6" s="6"/>
      <c r="F6" s="6"/>
      <c r="G6" s="6"/>
      <c r="H6" s="6"/>
      <c r="I6" s="6"/>
      <c r="J6" s="66"/>
      <c r="K6" s="66"/>
      <c r="L6" s="66"/>
      <c r="M6" s="66"/>
      <c r="N6" s="66"/>
      <c r="O6" s="66"/>
      <c r="P6" s="6"/>
      <c r="Q6" s="6"/>
      <c r="R6" s="12"/>
      <c r="S6" s="12"/>
      <c r="T6" s="12"/>
      <c r="U6" s="12"/>
      <c r="V6" s="12"/>
      <c r="W6" s="12"/>
      <c r="X6" s="12"/>
      <c r="Y6" s="12"/>
      <c r="Z6" s="12"/>
      <c r="AA6" s="12"/>
    </row>
    <row r="7" spans="1:27" ht="15">
      <c r="A7" s="6"/>
      <c r="B7" s="80" t="s">
        <v>2</v>
      </c>
      <c r="C7" s="80"/>
      <c r="D7" s="80"/>
      <c r="E7" s="80"/>
      <c r="F7" s="80"/>
      <c r="G7" s="80"/>
      <c r="H7" s="80"/>
      <c r="I7" s="6"/>
      <c r="J7" s="66"/>
      <c r="K7" s="66"/>
      <c r="L7" s="66"/>
      <c r="M7" s="66"/>
      <c r="N7" s="66"/>
      <c r="O7" s="66"/>
      <c r="P7" s="6"/>
      <c r="Q7" s="6"/>
      <c r="R7" s="12"/>
      <c r="S7" s="12"/>
      <c r="T7" s="12"/>
      <c r="U7" s="12"/>
      <c r="V7" s="12"/>
      <c r="W7" s="12"/>
    </row>
    <row r="8" spans="1:27" ht="15">
      <c r="A8" s="6"/>
      <c r="B8" s="31" t="s">
        <v>3</v>
      </c>
      <c r="C8" s="31" t="s">
        <v>4</v>
      </c>
      <c r="D8" s="31" t="s">
        <v>5</v>
      </c>
      <c r="E8" s="37" t="s">
        <v>6</v>
      </c>
      <c r="F8" s="37" t="s">
        <v>7</v>
      </c>
      <c r="G8" s="37" t="s">
        <v>8</v>
      </c>
      <c r="H8" s="37" t="s">
        <v>9</v>
      </c>
      <c r="I8" s="6"/>
      <c r="J8" s="66"/>
      <c r="K8" s="66"/>
      <c r="L8" s="66"/>
      <c r="M8" s="66"/>
      <c r="N8" s="66"/>
      <c r="O8" s="66"/>
      <c r="P8" s="6"/>
      <c r="Q8" s="6"/>
      <c r="R8" s="12"/>
      <c r="S8" s="12"/>
      <c r="T8" s="12"/>
      <c r="U8" s="12"/>
      <c r="V8" s="12"/>
      <c r="W8" s="12"/>
    </row>
    <row r="9" spans="1:27" ht="15">
      <c r="A9" s="6"/>
      <c r="B9" s="38">
        <v>43135</v>
      </c>
      <c r="C9" s="33">
        <v>43496</v>
      </c>
      <c r="D9" s="101" t="s">
        <v>10</v>
      </c>
      <c r="E9" s="100">
        <v>2445900</v>
      </c>
      <c r="F9" s="102">
        <f>(E9)+(269531)+((81530)*(30)*(24)/180)+((81530)*30*(30)/360)</f>
        <v>3245376</v>
      </c>
      <c r="G9" s="36">
        <f t="shared" ref="G9:G10" si="0">F9-E9</f>
        <v>799476</v>
      </c>
      <c r="H9" s="36">
        <f t="shared" ref="H9:H10" si="1">G9/30</f>
        <v>26649.200000000001</v>
      </c>
      <c r="I9" s="6"/>
      <c r="J9" s="66"/>
      <c r="K9" s="66"/>
      <c r="L9" s="66"/>
      <c r="M9" s="66"/>
      <c r="N9" s="66"/>
      <c r="O9" s="66"/>
      <c r="P9" s="6"/>
      <c r="Q9" s="6"/>
      <c r="R9" s="12"/>
      <c r="S9" s="12"/>
      <c r="T9" s="12"/>
      <c r="U9" s="12"/>
      <c r="V9" s="12"/>
      <c r="W9" s="12"/>
    </row>
    <row r="10" spans="1:27" ht="15">
      <c r="A10" s="6"/>
      <c r="B10" s="26"/>
      <c r="C10" s="26"/>
      <c r="D10" s="27"/>
      <c r="E10" s="28"/>
      <c r="F10" s="29"/>
      <c r="G10" s="30"/>
      <c r="H10" s="30"/>
      <c r="I10" s="6"/>
      <c r="J10" s="66"/>
      <c r="K10" s="66"/>
      <c r="L10" s="66"/>
      <c r="M10" s="66"/>
      <c r="N10" s="66"/>
      <c r="O10" s="66"/>
      <c r="P10" s="6"/>
      <c r="Q10" s="6"/>
      <c r="R10" s="12"/>
      <c r="S10" s="12"/>
      <c r="T10" s="12"/>
      <c r="U10" s="12"/>
      <c r="V10" s="12"/>
      <c r="W10" s="12"/>
    </row>
    <row r="11" spans="1:27" ht="15">
      <c r="A11" s="6"/>
      <c r="B11" s="6"/>
      <c r="C11" s="6"/>
      <c r="D11" s="6"/>
      <c r="E11" s="6"/>
      <c r="F11" s="6"/>
      <c r="G11" s="6"/>
      <c r="H11" s="6"/>
      <c r="I11" s="6"/>
      <c r="J11" s="12"/>
      <c r="K11" s="12"/>
      <c r="L11" s="12"/>
      <c r="M11" s="12"/>
      <c r="N11" s="12"/>
      <c r="O11" s="12"/>
      <c r="P11" s="6"/>
      <c r="Q11" s="6"/>
      <c r="R11" s="12"/>
      <c r="S11" s="12"/>
      <c r="T11" s="12"/>
      <c r="U11" s="12"/>
      <c r="V11" s="12"/>
      <c r="W11" s="12"/>
    </row>
    <row r="12" spans="1:27" ht="15">
      <c r="A12" s="6"/>
      <c r="B12" s="3" t="s">
        <v>3</v>
      </c>
      <c r="C12" s="2" t="s">
        <v>4</v>
      </c>
      <c r="D12" s="2" t="s">
        <v>5</v>
      </c>
      <c r="E12" s="3" t="s">
        <v>11</v>
      </c>
      <c r="F12" s="3" t="s">
        <v>12</v>
      </c>
      <c r="G12" s="11"/>
      <c r="H12" s="6"/>
      <c r="I12" s="6"/>
      <c r="J12" s="66" t="s">
        <v>13</v>
      </c>
      <c r="K12" s="66"/>
      <c r="L12" s="66"/>
      <c r="M12" s="66"/>
      <c r="N12" s="66"/>
      <c r="O12" s="66"/>
      <c r="P12" s="6"/>
      <c r="Q12" s="6"/>
      <c r="R12" s="12"/>
      <c r="S12" s="12"/>
      <c r="T12" s="12"/>
      <c r="U12" s="12"/>
      <c r="V12" s="12"/>
      <c r="W12" s="12"/>
    </row>
    <row r="13" spans="1:27" ht="15">
      <c r="A13" s="6"/>
      <c r="B13" s="38">
        <v>43192</v>
      </c>
      <c r="C13" s="33">
        <v>43496</v>
      </c>
      <c r="D13" s="34" t="s">
        <v>10</v>
      </c>
      <c r="E13" s="5">
        <f>DAYS360(B13,C13)+1</f>
        <v>300</v>
      </c>
      <c r="F13" s="7">
        <f>H9*E13</f>
        <v>7994760</v>
      </c>
      <c r="G13" s="11"/>
      <c r="H13" s="6"/>
      <c r="I13" s="6"/>
      <c r="J13" s="66"/>
      <c r="K13" s="66"/>
      <c r="L13" s="66"/>
      <c r="M13" s="66"/>
      <c r="N13" s="66"/>
      <c r="O13" s="66"/>
      <c r="P13" s="6"/>
      <c r="Q13" s="6"/>
      <c r="R13" s="12"/>
      <c r="S13" s="12"/>
      <c r="T13" s="12"/>
      <c r="U13" s="12"/>
      <c r="V13" s="12"/>
      <c r="W13" s="12"/>
    </row>
    <row r="14" spans="1:27" ht="15.75" customHeight="1">
      <c r="A14" s="6"/>
      <c r="B14" s="82" t="s">
        <v>14</v>
      </c>
      <c r="C14" s="83"/>
      <c r="D14" s="83"/>
      <c r="E14" s="83"/>
      <c r="F14" s="8">
        <f>SUM(F13:F13)</f>
        <v>7994760</v>
      </c>
      <c r="G14" s="13"/>
      <c r="H14" s="6"/>
      <c r="I14" s="6"/>
      <c r="J14" s="12"/>
      <c r="O14" s="12"/>
      <c r="P14" s="6"/>
      <c r="Q14" s="6"/>
    </row>
    <row r="15" spans="1:27" ht="15.75" customHeight="1">
      <c r="A15" s="6"/>
      <c r="B15" s="6"/>
      <c r="C15" s="6"/>
      <c r="D15" s="6"/>
      <c r="E15" s="6"/>
      <c r="F15" s="6"/>
      <c r="G15" s="6"/>
      <c r="H15" s="6"/>
      <c r="I15" s="6"/>
      <c r="J15" s="12"/>
      <c r="O15" s="12"/>
      <c r="P15" s="6"/>
      <c r="Q15" s="6"/>
    </row>
    <row r="16" spans="1:27" ht="15.75" customHeight="1">
      <c r="A16" s="6"/>
      <c r="B16" s="41" t="s">
        <v>3</v>
      </c>
      <c r="C16" s="41" t="s">
        <v>4</v>
      </c>
      <c r="D16" s="41" t="s">
        <v>9</v>
      </c>
      <c r="E16" s="41" t="s">
        <v>11</v>
      </c>
      <c r="F16" s="42" t="s">
        <v>15</v>
      </c>
      <c r="G16" s="53"/>
      <c r="H16" s="6"/>
      <c r="I16" s="12"/>
      <c r="J16" s="12"/>
      <c r="O16" s="6"/>
      <c r="P16" s="6"/>
    </row>
    <row r="17" spans="1:16" ht="15.75" customHeight="1">
      <c r="A17" s="6"/>
      <c r="B17" s="38">
        <v>43192</v>
      </c>
      <c r="C17" s="33">
        <v>43496</v>
      </c>
      <c r="D17" s="36">
        <f>H9</f>
        <v>26649.200000000001</v>
      </c>
      <c r="E17" s="43">
        <f t="shared" ref="E17" si="2">DAYS360(B17,C17)+1</f>
        <v>300</v>
      </c>
      <c r="F17" s="44">
        <f>(G9*E17)/360</f>
        <v>666230</v>
      </c>
      <c r="G17" s="53"/>
      <c r="H17" s="6"/>
      <c r="I17" s="6"/>
      <c r="J17" s="6"/>
      <c r="K17" s="6"/>
      <c r="L17" s="6"/>
      <c r="M17" s="6"/>
      <c r="N17" s="6"/>
      <c r="O17" s="6"/>
      <c r="P17" s="6"/>
    </row>
    <row r="18" spans="1:16" ht="15.75" customHeight="1">
      <c r="A18" s="6"/>
      <c r="B18" s="73" t="s">
        <v>14</v>
      </c>
      <c r="C18" s="73"/>
      <c r="D18" s="73"/>
      <c r="E18" s="73"/>
      <c r="F18" s="45">
        <f>SUM(F15:F17)</f>
        <v>666230</v>
      </c>
      <c r="G18" s="53"/>
      <c r="H18" s="6"/>
      <c r="I18" s="6"/>
      <c r="J18" s="6"/>
      <c r="K18" s="6"/>
      <c r="L18" s="6"/>
      <c r="M18" s="6"/>
      <c r="N18" s="6"/>
      <c r="O18" s="6"/>
      <c r="P18" s="6"/>
    </row>
    <row r="19" spans="1:16" ht="15.75" customHeight="1">
      <c r="A19" s="6"/>
      <c r="B19" s="26"/>
      <c r="C19" s="26"/>
      <c r="D19" s="30"/>
      <c r="E19" s="39"/>
      <c r="F19" s="55"/>
      <c r="G19" s="53"/>
      <c r="H19" s="6"/>
      <c r="I19" s="6"/>
      <c r="J19" s="6"/>
      <c r="K19" s="6"/>
      <c r="L19" s="6"/>
      <c r="M19" s="6"/>
      <c r="N19" s="6"/>
      <c r="O19" s="6"/>
      <c r="P19" s="6"/>
    </row>
    <row r="20" spans="1:16" ht="15.75" customHeight="1">
      <c r="A20" s="6"/>
      <c r="B20" s="81"/>
      <c r="C20" s="81"/>
      <c r="D20" s="81"/>
      <c r="E20" s="81"/>
      <c r="F20" s="56"/>
      <c r="G20" s="108"/>
      <c r="H20" s="6"/>
      <c r="I20" s="6"/>
      <c r="J20" s="6"/>
      <c r="K20" s="6"/>
      <c r="L20" s="6"/>
      <c r="M20" s="6"/>
      <c r="N20" s="6"/>
      <c r="O20" s="6"/>
      <c r="P20" s="6"/>
    </row>
    <row r="21" spans="1:16" ht="15.75" customHeight="1">
      <c r="A21" s="6"/>
      <c r="B21" s="6"/>
      <c r="C21" s="6"/>
      <c r="D21" s="6"/>
      <c r="E21" s="6"/>
      <c r="F21" s="57"/>
      <c r="G21" s="6"/>
      <c r="H21" s="6"/>
      <c r="I21" s="6"/>
      <c r="J21" s="6"/>
      <c r="K21" s="6"/>
      <c r="L21" s="6"/>
    </row>
    <row r="22" spans="1:16" ht="15.75" customHeight="1">
      <c r="A22" s="6"/>
      <c r="B22" s="3" t="s">
        <v>3</v>
      </c>
      <c r="C22" s="3" t="s">
        <v>4</v>
      </c>
      <c r="D22" s="3" t="s">
        <v>9</v>
      </c>
      <c r="E22" s="3" t="s">
        <v>11</v>
      </c>
      <c r="F22" s="4" t="s">
        <v>16</v>
      </c>
      <c r="G22" s="6"/>
      <c r="H22" s="15"/>
      <c r="I22" s="6"/>
      <c r="J22" s="6"/>
      <c r="K22" s="6"/>
    </row>
    <row r="23" spans="1:16" ht="15.75" customHeight="1">
      <c r="A23" s="6"/>
      <c r="B23" s="38">
        <v>43192</v>
      </c>
      <c r="C23" s="33">
        <v>43496</v>
      </c>
      <c r="D23" s="32">
        <f>H9</f>
        <v>26649.200000000001</v>
      </c>
      <c r="E23" s="50">
        <f t="shared" ref="E23" si="3">DAYS360(B23,C23)+1</f>
        <v>300</v>
      </c>
      <c r="F23" s="51">
        <f>(G9*E23)/360</f>
        <v>666230</v>
      </c>
      <c r="G23" s="6"/>
      <c r="H23" s="6"/>
      <c r="I23" s="6"/>
      <c r="J23" s="6"/>
      <c r="K23" s="6"/>
    </row>
    <row r="24" spans="1:16" ht="15.75" customHeight="1">
      <c r="A24" s="6"/>
      <c r="B24" s="73" t="s">
        <v>14</v>
      </c>
      <c r="C24" s="73"/>
      <c r="D24" s="73"/>
      <c r="E24" s="73"/>
      <c r="F24" s="45">
        <f>SUM(F21:F23)</f>
        <v>666230</v>
      </c>
      <c r="G24" s="6"/>
      <c r="H24" s="6"/>
      <c r="I24" s="6"/>
      <c r="J24" s="6"/>
      <c r="K24" s="6"/>
    </row>
    <row r="25" spans="1:16" ht="15.75" customHeight="1">
      <c r="A25" s="6"/>
      <c r="B25" s="46"/>
      <c r="C25" s="46"/>
      <c r="D25" s="47"/>
      <c r="E25" s="48"/>
      <c r="F25" s="48"/>
      <c r="G25" s="6"/>
      <c r="H25" s="6"/>
      <c r="I25" s="6"/>
      <c r="J25" s="6"/>
      <c r="K25" s="15"/>
    </row>
    <row r="26" spans="1:16" ht="15.75" customHeight="1">
      <c r="A26" s="6"/>
      <c r="B26" s="84"/>
      <c r="C26" s="84"/>
      <c r="D26" s="84"/>
      <c r="E26" s="84"/>
      <c r="F26" s="40"/>
      <c r="G26" s="6"/>
      <c r="H26" s="6"/>
      <c r="I26" s="6"/>
      <c r="J26" s="6"/>
      <c r="K26" s="6"/>
    </row>
    <row r="27" spans="1:16" ht="15.75" customHeight="1">
      <c r="A27" s="6"/>
      <c r="B27" s="6"/>
      <c r="C27" s="6"/>
      <c r="D27" s="6"/>
      <c r="E27" s="6"/>
      <c r="F27" s="6"/>
      <c r="G27" s="6"/>
      <c r="H27" s="6"/>
      <c r="I27" s="99"/>
      <c r="J27" s="99"/>
      <c r="K27" s="99"/>
      <c r="L27" s="99"/>
      <c r="M27" s="99"/>
      <c r="N27" s="99"/>
    </row>
    <row r="28" spans="1:16" ht="15.75" customHeight="1">
      <c r="A28" s="6"/>
      <c r="B28" s="41" t="s">
        <v>3</v>
      </c>
      <c r="C28" s="41" t="s">
        <v>4</v>
      </c>
      <c r="D28" s="41" t="s">
        <v>16</v>
      </c>
      <c r="E28" s="41" t="s">
        <v>11</v>
      </c>
      <c r="F28" s="42" t="s">
        <v>17</v>
      </c>
      <c r="G28" s="6"/>
      <c r="H28" s="6"/>
      <c r="I28" s="99"/>
      <c r="J28" s="99"/>
      <c r="K28" s="99"/>
      <c r="L28" s="99"/>
      <c r="M28" s="99"/>
      <c r="N28" s="99"/>
    </row>
    <row r="29" spans="1:16" ht="15.75" customHeight="1">
      <c r="A29" s="6"/>
      <c r="B29" s="38">
        <v>43192</v>
      </c>
      <c r="C29" s="33">
        <v>43496</v>
      </c>
      <c r="D29" s="52">
        <f>F23</f>
        <v>666230</v>
      </c>
      <c r="E29" s="43">
        <f t="shared" ref="E29" si="4">DAYS360(B29,C29)+1</f>
        <v>300</v>
      </c>
      <c r="F29" s="35">
        <f t="shared" ref="F29:F31" si="5">(D29*E29*0.12)/360</f>
        <v>66623</v>
      </c>
      <c r="G29" s="6"/>
      <c r="H29" s="6"/>
      <c r="I29" s="6"/>
      <c r="J29" s="6"/>
      <c r="K29" s="6"/>
      <c r="L29" s="6"/>
      <c r="M29" s="6"/>
    </row>
    <row r="30" spans="1:16" ht="15.75" customHeight="1">
      <c r="A30" s="6"/>
      <c r="B30" s="73" t="s">
        <v>14</v>
      </c>
      <c r="C30" s="73"/>
      <c r="D30" s="73"/>
      <c r="E30" s="73"/>
      <c r="F30" s="45">
        <f>SUM(F27:F29)</f>
        <v>66623</v>
      </c>
      <c r="G30" s="6"/>
      <c r="H30" s="6"/>
      <c r="I30" s="6"/>
      <c r="J30" s="6"/>
      <c r="K30" s="6"/>
      <c r="L30" s="6"/>
      <c r="M30" s="6"/>
    </row>
    <row r="31" spans="1:16" ht="15.75" customHeight="1">
      <c r="A31" s="6"/>
      <c r="B31" s="59"/>
      <c r="C31" s="59"/>
      <c r="D31" s="59"/>
      <c r="E31" s="59"/>
      <c r="F31" s="59"/>
      <c r="G31" s="6"/>
      <c r="H31" s="6"/>
      <c r="I31" s="6"/>
      <c r="J31" s="6"/>
      <c r="K31" s="6"/>
      <c r="L31" s="6"/>
      <c r="M31" s="6"/>
    </row>
    <row r="32" spans="1:16" ht="14.45" customHeight="1">
      <c r="A32" s="6"/>
      <c r="B32" s="58"/>
      <c r="C32" s="58"/>
      <c r="D32" s="58"/>
      <c r="E32" s="58"/>
      <c r="F32" s="58"/>
      <c r="G32" s="6"/>
      <c r="H32" s="6"/>
      <c r="I32" s="6"/>
      <c r="J32" s="6"/>
      <c r="K32" s="6"/>
      <c r="L32" s="6"/>
      <c r="M32" s="6"/>
    </row>
    <row r="33" spans="1:14" ht="14.45" customHeight="1">
      <c r="A33" s="6"/>
      <c r="B33" s="58"/>
      <c r="C33" s="58"/>
      <c r="D33" s="58"/>
      <c r="E33" s="58"/>
      <c r="F33" s="58"/>
      <c r="G33" s="6"/>
      <c r="H33" s="6"/>
      <c r="I33" s="6"/>
      <c r="J33" s="6"/>
      <c r="K33" s="6"/>
      <c r="L33" s="6"/>
      <c r="M33" s="6"/>
      <c r="N33" s="6"/>
    </row>
    <row r="34" spans="1:14" ht="15" customHeight="1">
      <c r="A34" s="6"/>
      <c r="B34" s="106" t="s">
        <v>3</v>
      </c>
      <c r="C34" s="106" t="s">
        <v>4</v>
      </c>
      <c r="D34" s="106" t="s">
        <v>18</v>
      </c>
      <c r="E34" s="106" t="s">
        <v>11</v>
      </c>
      <c r="F34" s="107" t="s">
        <v>19</v>
      </c>
      <c r="G34" s="106" t="s">
        <v>3</v>
      </c>
      <c r="H34" s="106" t="s">
        <v>4</v>
      </c>
      <c r="I34" s="106" t="s">
        <v>9</v>
      </c>
      <c r="J34" s="106" t="s">
        <v>11</v>
      </c>
      <c r="K34" s="107" t="s">
        <v>20</v>
      </c>
      <c r="L34" s="6"/>
      <c r="M34" s="6"/>
    </row>
    <row r="35" spans="1:14" ht="13.15" customHeight="1">
      <c r="A35" s="6"/>
      <c r="B35" s="105">
        <v>43192</v>
      </c>
      <c r="C35" s="33">
        <v>43496</v>
      </c>
      <c r="D35" s="35">
        <v>2445900</v>
      </c>
      <c r="E35" s="43">
        <f>DAYS360(B35,C35)+1</f>
        <v>300</v>
      </c>
      <c r="F35" s="61">
        <f>(D35*E35)/720</f>
        <v>1019125</v>
      </c>
      <c r="G35" s="105">
        <v>43192</v>
      </c>
      <c r="H35" s="33">
        <v>43496</v>
      </c>
      <c r="I35" s="35">
        <f>G9</f>
        <v>799476</v>
      </c>
      <c r="J35" s="43">
        <f>DAYS360(G35,H35)+1</f>
        <v>300</v>
      </c>
      <c r="K35" s="61">
        <f>(I35*J35)/720</f>
        <v>333115</v>
      </c>
      <c r="L35" s="6"/>
    </row>
    <row r="36" spans="1:14" ht="15">
      <c r="A36" s="6"/>
      <c r="B36" s="103"/>
      <c r="C36" s="103"/>
      <c r="D36" s="103"/>
      <c r="E36" s="103"/>
      <c r="F36" s="104"/>
      <c r="G36" s="104"/>
      <c r="H36" s="104"/>
      <c r="I36" s="104"/>
      <c r="J36" s="104"/>
      <c r="K36" s="104"/>
      <c r="L36" s="6"/>
    </row>
    <row r="37" spans="1:14" ht="15">
      <c r="A37" s="6"/>
      <c r="B37" s="9"/>
      <c r="C37" s="9"/>
      <c r="D37" s="9"/>
      <c r="E37" s="49"/>
      <c r="F37" s="54"/>
      <c r="G37" s="54"/>
      <c r="H37" s="54"/>
      <c r="I37" s="54"/>
      <c r="J37" s="54"/>
      <c r="K37" s="54"/>
      <c r="L37" s="6"/>
    </row>
    <row r="38" spans="1:14" ht="15" customHeight="1">
      <c r="A38" s="6"/>
      <c r="B38" s="84"/>
      <c r="C38" s="84"/>
      <c r="D38" s="84"/>
      <c r="E38" s="84"/>
      <c r="F38" s="84"/>
      <c r="G38" s="46"/>
      <c r="H38" s="46"/>
      <c r="I38" s="60"/>
      <c r="J38" s="48"/>
      <c r="K38" s="48"/>
      <c r="L38" s="6"/>
    </row>
    <row r="39" spans="1:14" ht="15" customHeight="1">
      <c r="A39" s="6"/>
      <c r="B39" s="63"/>
      <c r="C39" s="96"/>
      <c r="D39" s="96"/>
      <c r="E39" s="96"/>
      <c r="F39" s="64"/>
      <c r="G39" s="46"/>
      <c r="H39" s="46"/>
      <c r="I39" s="60"/>
      <c r="J39" s="48"/>
      <c r="K39" s="48"/>
      <c r="L39" s="6"/>
    </row>
    <row r="40" spans="1:14" ht="15" customHeight="1">
      <c r="A40" s="6"/>
      <c r="B40" s="46"/>
      <c r="C40" s="97"/>
      <c r="D40" s="98"/>
      <c r="E40" s="98"/>
      <c r="F40" s="62"/>
      <c r="G40" s="46"/>
      <c r="H40" s="46"/>
      <c r="I40" s="60"/>
      <c r="J40" s="48"/>
      <c r="K40" s="48"/>
      <c r="L40" s="6"/>
    </row>
    <row r="41" spans="1:14" ht="14.45" customHeight="1">
      <c r="A41" s="6"/>
      <c r="B41" s="67" t="s">
        <v>21</v>
      </c>
      <c r="C41" s="67"/>
      <c r="D41" s="67"/>
      <c r="E41" s="67"/>
      <c r="F41" s="67"/>
      <c r="G41" s="6"/>
      <c r="H41" s="6"/>
    </row>
    <row r="42" spans="1:14" ht="15">
      <c r="A42" s="6"/>
      <c r="B42" s="65" t="s">
        <v>3</v>
      </c>
      <c r="C42" s="68" t="s">
        <v>22</v>
      </c>
      <c r="D42" s="68"/>
      <c r="E42" s="68" t="s">
        <v>23</v>
      </c>
      <c r="F42" s="68"/>
      <c r="G42" s="6"/>
      <c r="H42" s="6"/>
    </row>
    <row r="43" spans="1:14" ht="15">
      <c r="A43" s="6"/>
      <c r="B43" s="33">
        <v>43496</v>
      </c>
      <c r="C43" s="69">
        <v>43790</v>
      </c>
      <c r="D43" s="70"/>
      <c r="E43" s="71">
        <v>1951758.75</v>
      </c>
      <c r="F43" s="71"/>
      <c r="G43" s="6"/>
      <c r="H43" s="6"/>
    </row>
    <row r="44" spans="1:14" ht="15">
      <c r="A44" s="6"/>
      <c r="B44" s="9"/>
      <c r="C44" s="9"/>
      <c r="D44" s="9"/>
      <c r="E44" s="9"/>
      <c r="F44" s="10"/>
      <c r="G44" s="6"/>
      <c r="H44" s="6"/>
    </row>
    <row r="45" spans="1:14" ht="14.45" customHeight="1">
      <c r="A45" s="6"/>
      <c r="B45" s="88" t="s">
        <v>24</v>
      </c>
      <c r="C45" s="89"/>
      <c r="D45" s="89"/>
      <c r="E45" s="89"/>
      <c r="F45" s="89"/>
      <c r="G45" s="89"/>
      <c r="H45" s="89"/>
      <c r="I45" s="90"/>
    </row>
    <row r="46" spans="1:14" ht="14.45" customHeight="1">
      <c r="A46" s="6"/>
      <c r="B46" s="74"/>
      <c r="C46" s="75"/>
      <c r="D46" s="76"/>
      <c r="E46" s="16" t="s">
        <v>25</v>
      </c>
      <c r="F46" s="16" t="s">
        <v>26</v>
      </c>
      <c r="G46" s="16" t="s">
        <v>27</v>
      </c>
      <c r="H46" s="91" t="s">
        <v>28</v>
      </c>
      <c r="I46" s="92"/>
    </row>
    <row r="47" spans="1:14" ht="14.45" customHeight="1">
      <c r="A47" s="6"/>
      <c r="B47" s="74" t="s">
        <v>29</v>
      </c>
      <c r="C47" s="75"/>
      <c r="D47" s="76"/>
      <c r="E47" s="18">
        <v>2018</v>
      </c>
      <c r="F47" s="18">
        <v>4</v>
      </c>
      <c r="G47" s="17">
        <v>2</v>
      </c>
      <c r="H47" s="19" t="s">
        <v>30</v>
      </c>
      <c r="I47" s="19" t="s">
        <v>31</v>
      </c>
      <c r="N47" s="25"/>
    </row>
    <row r="48" spans="1:14" ht="14.45" customHeight="1">
      <c r="A48" s="6"/>
      <c r="B48" s="74" t="s">
        <v>32</v>
      </c>
      <c r="C48" s="75"/>
      <c r="D48" s="76"/>
      <c r="E48" s="20">
        <v>2019</v>
      </c>
      <c r="F48" s="20">
        <v>1</v>
      </c>
      <c r="G48" s="21">
        <v>31</v>
      </c>
      <c r="H48" s="22">
        <v>304</v>
      </c>
      <c r="I48" s="18">
        <v>0.84</v>
      </c>
    </row>
    <row r="49" spans="1:9" ht="14.45" customHeight="1">
      <c r="A49" s="6"/>
      <c r="B49" s="74" t="s">
        <v>33</v>
      </c>
      <c r="C49" s="75"/>
      <c r="D49" s="76"/>
      <c r="E49" s="85">
        <f>F9</f>
        <v>3245376</v>
      </c>
      <c r="F49" s="86"/>
      <c r="G49" s="86"/>
      <c r="H49" s="86"/>
      <c r="I49" s="87"/>
    </row>
    <row r="50" spans="1:9" ht="14.45" customHeight="1">
      <c r="A50" s="6"/>
      <c r="B50" s="74" t="s">
        <v>34</v>
      </c>
      <c r="C50" s="75"/>
      <c r="D50" s="76"/>
      <c r="E50" s="23"/>
      <c r="F50" s="93">
        <f>E49*I48</f>
        <v>2726115.84</v>
      </c>
      <c r="G50" s="94"/>
      <c r="H50" s="94"/>
      <c r="I50" s="95"/>
    </row>
    <row r="51" spans="1:9" ht="15">
      <c r="A51" s="6"/>
      <c r="B51" s="9"/>
      <c r="C51" s="9"/>
      <c r="D51" s="9"/>
      <c r="E51" s="9"/>
      <c r="F51" s="10"/>
      <c r="G51" s="6"/>
      <c r="H51" s="6"/>
    </row>
    <row r="52" spans="1:9">
      <c r="A52" s="6"/>
      <c r="B52" s="77" t="s">
        <v>35</v>
      </c>
      <c r="C52" s="78"/>
      <c r="D52" s="78"/>
      <c r="E52" s="79"/>
      <c r="F52" s="14">
        <f>F14+F18+F24+F30+F36+E43+F50</f>
        <v>14071717.59</v>
      </c>
      <c r="G52" s="6"/>
      <c r="H52" s="6"/>
    </row>
    <row r="53" spans="1:9">
      <c r="A53" s="6"/>
      <c r="G53" s="6"/>
      <c r="H53" s="6"/>
    </row>
    <row r="54" spans="1:9" ht="15"/>
    <row r="55" spans="1:9" ht="15"/>
    <row r="56" spans="1:9" ht="15"/>
    <row r="57" spans="1:9" ht="15"/>
    <row r="58" spans="1:9" ht="15"/>
    <row r="59" spans="1:9" ht="15"/>
  </sheetData>
  <mergeCells count="31">
    <mergeCell ref="J12:O13"/>
    <mergeCell ref="B49:D49"/>
    <mergeCell ref="B52:E52"/>
    <mergeCell ref="B7:H7"/>
    <mergeCell ref="B20:E20"/>
    <mergeCell ref="B14:E14"/>
    <mergeCell ref="B26:E26"/>
    <mergeCell ref="E49:I49"/>
    <mergeCell ref="B45:I45"/>
    <mergeCell ref="B46:D46"/>
    <mergeCell ref="H46:I46"/>
    <mergeCell ref="B47:D47"/>
    <mergeCell ref="B48:D48"/>
    <mergeCell ref="B50:D50"/>
    <mergeCell ref="F50:I50"/>
    <mergeCell ref="B38:F38"/>
    <mergeCell ref="C39:E39"/>
    <mergeCell ref="B41:F41"/>
    <mergeCell ref="C42:D42"/>
    <mergeCell ref="C43:D43"/>
    <mergeCell ref="E42:F42"/>
    <mergeCell ref="E43:F43"/>
    <mergeCell ref="C5:G5"/>
    <mergeCell ref="B18:E18"/>
    <mergeCell ref="B24:E24"/>
    <mergeCell ref="B30:E30"/>
    <mergeCell ref="C40:E40"/>
    <mergeCell ref="B36:E36"/>
    <mergeCell ref="F36:K36"/>
    <mergeCell ref="J2:O10"/>
    <mergeCell ref="I27:N28"/>
  </mergeCells>
  <phoneticPr fontId="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Rama Judicial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
  <cp:revision/>
  <dcterms:created xsi:type="dcterms:W3CDTF">2023-05-23T18:21:31Z</dcterms:created>
  <dcterms:modified xsi:type="dcterms:W3CDTF">2025-05-22T23:24:56Z</dcterms:modified>
  <cp:category/>
  <cp:contentStatus/>
</cp:coreProperties>
</file>