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lay\Downloads\"/>
    </mc:Choice>
  </mc:AlternateContent>
  <xr:revisionPtr revIDLastSave="0" documentId="13_ncr:1_{6DC7DCDD-A04D-4DC6-8E81-786F9F207ECA}" xr6:coauthVersionLast="47" xr6:coauthVersionMax="47" xr10:uidLastSave="{00000000-0000-0000-0000-000000000000}"/>
  <bookViews>
    <workbookView xWindow="-120" yWindow="-120" windowWidth="20730" windowHeight="11160" tabRatio="892" firstSheet="3" activeTab="3" xr2:uid="{00000000-000D-0000-FFFF-FFFF00000000}"/>
  </bookViews>
  <sheets>
    <sheet name="IPC98" sheetId="2" state="hidden" r:id="rId1"/>
    <sheet name="IPC2008" sheetId="4" state="hidden" r:id="rId2"/>
    <sheet name="IPC 2008 meses" sheetId="7" state="hidden" r:id="rId3"/>
    <sheet name="Retroactivo y Mora" sheetId="13" r:id="rId4"/>
  </sheets>
  <definedNames>
    <definedName name="_xlnm.Print_Titles" localSheetId="3">'Retroactivo y Mora'!$32:$33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3" l="1"/>
  <c r="C28" i="13" s="1"/>
  <c r="F74" i="13"/>
  <c r="E73" i="13" l="1"/>
  <c r="E74" i="13"/>
  <c r="G74" i="13" s="1"/>
  <c r="E72" i="13"/>
  <c r="E71" i="13"/>
  <c r="E70" i="13"/>
  <c r="E69" i="13"/>
  <c r="E68" i="13"/>
  <c r="B73" i="4"/>
  <c r="B63" i="4" l="1"/>
  <c r="B64" i="4" s="1"/>
  <c r="B65" i="4" s="1"/>
  <c r="H655" i="7" l="1"/>
  <c r="H654" i="7"/>
  <c r="H653" i="7"/>
  <c r="H652" i="7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/>
  <c r="H625" i="7"/>
  <c r="H624" i="7"/>
  <c r="H623" i="7"/>
  <c r="H622" i="7"/>
  <c r="H621" i="7"/>
  <c r="H620" i="7"/>
  <c r="H619" i="7"/>
  <c r="H618" i="7"/>
  <c r="H617" i="7"/>
  <c r="H616" i="7"/>
  <c r="H615" i="7"/>
  <c r="H614" i="7"/>
  <c r="H613" i="7"/>
  <c r="H612" i="7"/>
  <c r="H611" i="7"/>
  <c r="H610" i="7"/>
  <c r="H609" i="7"/>
  <c r="H608" i="7"/>
  <c r="H607" i="7"/>
  <c r="H606" i="7"/>
  <c r="H605" i="7"/>
  <c r="H604" i="7"/>
  <c r="H603" i="7"/>
  <c r="H602" i="7"/>
  <c r="H601" i="7"/>
  <c r="H600" i="7"/>
  <c r="H599" i="7"/>
  <c r="H598" i="7"/>
  <c r="H597" i="7"/>
  <c r="H596" i="7"/>
  <c r="H595" i="7"/>
  <c r="H594" i="7"/>
  <c r="H593" i="7"/>
  <c r="H592" i="7"/>
  <c r="H591" i="7"/>
  <c r="H590" i="7"/>
  <c r="H589" i="7"/>
  <c r="H588" i="7"/>
  <c r="H587" i="7"/>
  <c r="H586" i="7"/>
  <c r="H585" i="7"/>
  <c r="H584" i="7"/>
  <c r="H583" i="7"/>
  <c r="H582" i="7"/>
  <c r="H581" i="7"/>
  <c r="H580" i="7"/>
  <c r="H579" i="7"/>
  <c r="H578" i="7"/>
  <c r="H577" i="7"/>
  <c r="H576" i="7"/>
  <c r="H575" i="7"/>
  <c r="H574" i="7"/>
  <c r="H573" i="7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/>
  <c r="H541" i="7"/>
  <c r="H540" i="7"/>
  <c r="H539" i="7"/>
  <c r="H538" i="7"/>
  <c r="H537" i="7"/>
  <c r="H536" i="7"/>
  <c r="H535" i="7"/>
  <c r="H534" i="7"/>
  <c r="H533" i="7"/>
  <c r="H532" i="7"/>
  <c r="H531" i="7"/>
  <c r="H530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E488" i="7" s="1"/>
  <c r="H488" i="7"/>
  <c r="H487" i="7"/>
  <c r="H486" i="7"/>
  <c r="H485" i="7"/>
  <c r="H484" i="7"/>
  <c r="H483" i="7"/>
  <c r="H482" i="7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E487" i="7" l="1"/>
  <c r="E486" i="7" s="1"/>
  <c r="E485" i="7" s="1"/>
  <c r="E484" i="7" s="1"/>
  <c r="E483" i="7" s="1"/>
  <c r="E482" i="7" s="1"/>
  <c r="E481" i="7" s="1"/>
  <c r="E480" i="7" s="1"/>
  <c r="E479" i="7" s="1"/>
  <c r="E478" i="7" s="1"/>
  <c r="E477" i="7" s="1"/>
  <c r="E476" i="7" s="1"/>
  <c r="E475" i="7" s="1"/>
  <c r="E474" i="7" s="1"/>
  <c r="E473" i="7" s="1"/>
  <c r="E472" i="7" s="1"/>
  <c r="E471" i="7" s="1"/>
  <c r="E470" i="7" s="1"/>
  <c r="E469" i="7" s="1"/>
  <c r="E468" i="7" s="1"/>
  <c r="E467" i="7" s="1"/>
  <c r="E466" i="7" s="1"/>
  <c r="E465" i="7" s="1"/>
  <c r="E464" i="7" s="1"/>
  <c r="E463" i="7" s="1"/>
  <c r="E462" i="7" s="1"/>
  <c r="E461" i="7" s="1"/>
  <c r="E460" i="7" s="1"/>
  <c r="E459" i="7" s="1"/>
  <c r="E458" i="7" s="1"/>
  <c r="E457" i="7" s="1"/>
  <c r="E456" i="7" s="1"/>
  <c r="E455" i="7" s="1"/>
  <c r="E454" i="7" s="1"/>
  <c r="E453" i="7" s="1"/>
  <c r="E452" i="7" s="1"/>
  <c r="E451" i="7" s="1"/>
  <c r="E450" i="7" s="1"/>
  <c r="E449" i="7" s="1"/>
  <c r="E448" i="7" s="1"/>
  <c r="E447" i="7" s="1"/>
  <c r="E446" i="7" s="1"/>
  <c r="E445" i="7" s="1"/>
  <c r="E444" i="7" s="1"/>
  <c r="E443" i="7" s="1"/>
  <c r="E442" i="7" s="1"/>
  <c r="E441" i="7" s="1"/>
  <c r="E440" i="7" s="1"/>
  <c r="E439" i="7" s="1"/>
  <c r="E438" i="7" s="1"/>
  <c r="E437" i="7" s="1"/>
  <c r="E436" i="7" s="1"/>
  <c r="E435" i="7" s="1"/>
  <c r="E434" i="7" s="1"/>
  <c r="E433" i="7" s="1"/>
  <c r="E432" i="7" s="1"/>
  <c r="E431" i="7" s="1"/>
  <c r="E430" i="7" s="1"/>
  <c r="E429" i="7" s="1"/>
  <c r="E428" i="7" s="1"/>
  <c r="E427" i="7" s="1"/>
  <c r="E426" i="7" s="1"/>
  <c r="E425" i="7" s="1"/>
  <c r="E424" i="7" s="1"/>
  <c r="E423" i="7" s="1"/>
  <c r="E422" i="7" s="1"/>
  <c r="E421" i="7" s="1"/>
  <c r="E420" i="7" s="1"/>
  <c r="E419" i="7" s="1"/>
  <c r="E418" i="7" s="1"/>
  <c r="E417" i="7" s="1"/>
  <c r="E416" i="7" s="1"/>
  <c r="E415" i="7" s="1"/>
  <c r="E414" i="7" s="1"/>
  <c r="E413" i="7" s="1"/>
  <c r="E412" i="7" s="1"/>
  <c r="E411" i="7" s="1"/>
  <c r="E410" i="7" s="1"/>
  <c r="E409" i="7" s="1"/>
  <c r="E408" i="7" s="1"/>
  <c r="E407" i="7" s="1"/>
  <c r="E406" i="7" s="1"/>
  <c r="E405" i="7" s="1"/>
  <c r="E404" i="7" s="1"/>
  <c r="E403" i="7" s="1"/>
  <c r="E402" i="7" s="1"/>
  <c r="E401" i="7" s="1"/>
  <c r="E400" i="7" s="1"/>
  <c r="E399" i="7" s="1"/>
  <c r="E398" i="7" s="1"/>
  <c r="E397" i="7" s="1"/>
  <c r="E396" i="7" s="1"/>
  <c r="E395" i="7" s="1"/>
  <c r="E394" i="7" s="1"/>
  <c r="E393" i="7" s="1"/>
  <c r="E392" i="7" s="1"/>
  <c r="E391" i="7" s="1"/>
  <c r="E390" i="7" s="1"/>
  <c r="E389" i="7" s="1"/>
  <c r="E388" i="7" s="1"/>
  <c r="E387" i="7" s="1"/>
  <c r="E386" i="7" s="1"/>
  <c r="E385" i="7" s="1"/>
  <c r="E384" i="7" s="1"/>
  <c r="E383" i="7" s="1"/>
  <c r="E382" i="7" s="1"/>
  <c r="E381" i="7" s="1"/>
  <c r="E380" i="7" s="1"/>
  <c r="E379" i="7" s="1"/>
  <c r="E378" i="7" s="1"/>
  <c r="E377" i="7" s="1"/>
  <c r="E376" i="7" s="1"/>
  <c r="E375" i="7" s="1"/>
  <c r="E374" i="7" s="1"/>
  <c r="E373" i="7" s="1"/>
  <c r="E372" i="7" s="1"/>
  <c r="E371" i="7" s="1"/>
  <c r="E370" i="7" s="1"/>
  <c r="E369" i="7" s="1"/>
  <c r="E368" i="7" s="1"/>
  <c r="E367" i="7" s="1"/>
  <c r="E366" i="7" s="1"/>
  <c r="E365" i="7" s="1"/>
  <c r="E364" i="7" s="1"/>
  <c r="E363" i="7" s="1"/>
  <c r="E362" i="7" s="1"/>
  <c r="E361" i="7" s="1"/>
  <c r="E360" i="7" s="1"/>
  <c r="E359" i="7" s="1"/>
  <c r="E358" i="7" s="1"/>
  <c r="E357" i="7" s="1"/>
  <c r="E356" i="7" s="1"/>
  <c r="E355" i="7" s="1"/>
  <c r="E354" i="7" s="1"/>
  <c r="E353" i="7" s="1"/>
  <c r="E352" i="7" s="1"/>
  <c r="E351" i="7" s="1"/>
  <c r="E350" i="7" s="1"/>
  <c r="E349" i="7" s="1"/>
  <c r="E348" i="7" s="1"/>
  <c r="E347" i="7" s="1"/>
  <c r="E346" i="7" s="1"/>
  <c r="E345" i="7" s="1"/>
  <c r="E344" i="7" s="1"/>
  <c r="E343" i="7" s="1"/>
  <c r="E342" i="7" s="1"/>
  <c r="E341" i="7" s="1"/>
  <c r="E340" i="7" s="1"/>
  <c r="E339" i="7" s="1"/>
  <c r="E338" i="7" s="1"/>
  <c r="E337" i="7" s="1"/>
  <c r="E336" i="7" s="1"/>
  <c r="E335" i="7" s="1"/>
  <c r="E334" i="7" s="1"/>
  <c r="E333" i="7" s="1"/>
  <c r="E332" i="7" s="1"/>
  <c r="E331" i="7" s="1"/>
  <c r="E330" i="7" s="1"/>
  <c r="E329" i="7" s="1"/>
  <c r="E328" i="7" s="1"/>
  <c r="E327" i="7" s="1"/>
  <c r="E326" i="7" s="1"/>
  <c r="E325" i="7" s="1"/>
  <c r="E324" i="7" s="1"/>
  <c r="E323" i="7" s="1"/>
  <c r="E322" i="7" s="1"/>
  <c r="E321" i="7" s="1"/>
  <c r="E320" i="7" s="1"/>
  <c r="E319" i="7" s="1"/>
  <c r="E318" i="7" s="1"/>
  <c r="E317" i="7" s="1"/>
  <c r="E316" i="7" s="1"/>
  <c r="E315" i="7" s="1"/>
  <c r="E314" i="7" s="1"/>
  <c r="E313" i="7" s="1"/>
  <c r="E312" i="7" s="1"/>
  <c r="E311" i="7" s="1"/>
  <c r="E310" i="7" s="1"/>
  <c r="E309" i="7" s="1"/>
  <c r="E308" i="7" s="1"/>
  <c r="E307" i="7" s="1"/>
  <c r="E306" i="7" s="1"/>
  <c r="E305" i="7" s="1"/>
  <c r="E304" i="7" s="1"/>
  <c r="E303" i="7" s="1"/>
  <c r="E302" i="7" s="1"/>
  <c r="E301" i="7" s="1"/>
  <c r="E300" i="7" s="1"/>
  <c r="E299" i="7" s="1"/>
  <c r="E298" i="7" s="1"/>
  <c r="E297" i="7" s="1"/>
  <c r="E296" i="7" s="1"/>
  <c r="E295" i="7" s="1"/>
  <c r="E294" i="7" s="1"/>
  <c r="E293" i="7" s="1"/>
  <c r="E292" i="7" s="1"/>
  <c r="E291" i="7" s="1"/>
  <c r="E290" i="7" s="1"/>
  <c r="E289" i="7" s="1"/>
  <c r="E288" i="7" s="1"/>
  <c r="E287" i="7" s="1"/>
  <c r="E286" i="7" s="1"/>
  <c r="E285" i="7" s="1"/>
  <c r="E284" i="7" s="1"/>
  <c r="E283" i="7" s="1"/>
  <c r="E282" i="7" s="1"/>
  <c r="E281" i="7" s="1"/>
  <c r="E280" i="7" s="1"/>
  <c r="E279" i="7" s="1"/>
  <c r="E278" i="7" s="1"/>
  <c r="E277" i="7" s="1"/>
  <c r="E276" i="7" s="1"/>
  <c r="E275" i="7" s="1"/>
  <c r="E274" i="7" s="1"/>
  <c r="E273" i="7" s="1"/>
  <c r="E272" i="7" s="1"/>
  <c r="E271" i="7" s="1"/>
  <c r="E270" i="7" s="1"/>
  <c r="E269" i="7" s="1"/>
  <c r="E268" i="7" s="1"/>
  <c r="E267" i="7" s="1"/>
  <c r="E266" i="7" s="1"/>
  <c r="E265" i="7" s="1"/>
  <c r="E264" i="7" s="1"/>
  <c r="E263" i="7" s="1"/>
  <c r="E262" i="7" s="1"/>
  <c r="E261" i="7" s="1"/>
  <c r="E260" i="7" s="1"/>
  <c r="E259" i="7" s="1"/>
  <c r="E258" i="7" s="1"/>
  <c r="E257" i="7" s="1"/>
  <c r="E256" i="7" s="1"/>
  <c r="E255" i="7" s="1"/>
  <c r="E254" i="7" s="1"/>
  <c r="E253" i="7" s="1"/>
  <c r="E252" i="7" s="1"/>
  <c r="E251" i="7" s="1"/>
  <c r="E250" i="7" s="1"/>
  <c r="E249" i="7" s="1"/>
  <c r="E248" i="7" s="1"/>
  <c r="E247" i="7" s="1"/>
  <c r="E246" i="7" s="1"/>
  <c r="E245" i="7" s="1"/>
  <c r="E244" i="7" s="1"/>
  <c r="E243" i="7" s="1"/>
  <c r="E242" i="7" s="1"/>
  <c r="E241" i="7" s="1"/>
  <c r="E240" i="7" s="1"/>
  <c r="E239" i="7" s="1"/>
  <c r="E238" i="7" s="1"/>
  <c r="E237" i="7" s="1"/>
  <c r="E236" i="7" s="1"/>
  <c r="E235" i="7" s="1"/>
  <c r="E234" i="7" s="1"/>
  <c r="E233" i="7" s="1"/>
  <c r="E232" i="7" s="1"/>
  <c r="E231" i="7" s="1"/>
  <c r="E230" i="7" s="1"/>
  <c r="E229" i="7" s="1"/>
  <c r="E228" i="7" s="1"/>
  <c r="E227" i="7" s="1"/>
  <c r="E226" i="7" s="1"/>
  <c r="E225" i="7" s="1"/>
  <c r="E224" i="7" s="1"/>
  <c r="E223" i="7" s="1"/>
  <c r="E222" i="7" s="1"/>
  <c r="E221" i="7" s="1"/>
  <c r="E220" i="7" s="1"/>
  <c r="E219" i="7" s="1"/>
  <c r="E218" i="7" s="1"/>
  <c r="E217" i="7" s="1"/>
  <c r="E216" i="7" s="1"/>
  <c r="E215" i="7" s="1"/>
  <c r="E214" i="7" s="1"/>
  <c r="E213" i="7" s="1"/>
  <c r="E212" i="7" s="1"/>
  <c r="E211" i="7" s="1"/>
  <c r="E210" i="7" s="1"/>
  <c r="E209" i="7" s="1"/>
  <c r="E208" i="7" s="1"/>
  <c r="E207" i="7" s="1"/>
  <c r="E206" i="7" s="1"/>
  <c r="E205" i="7" s="1"/>
  <c r="E204" i="7" s="1"/>
  <c r="E203" i="7" s="1"/>
  <c r="E202" i="7" s="1"/>
  <c r="E201" i="7" s="1"/>
  <c r="E200" i="7" s="1"/>
  <c r="E199" i="7" s="1"/>
  <c r="E198" i="7" s="1"/>
  <c r="E197" i="7" s="1"/>
  <c r="E196" i="7" s="1"/>
  <c r="E195" i="7" s="1"/>
  <c r="E194" i="7" s="1"/>
  <c r="E193" i="7" s="1"/>
  <c r="E192" i="7" s="1"/>
  <c r="E191" i="7" s="1"/>
  <c r="E190" i="7" s="1"/>
  <c r="E189" i="7" s="1"/>
  <c r="E188" i="7" s="1"/>
  <c r="E187" i="7" s="1"/>
  <c r="E186" i="7" s="1"/>
  <c r="E185" i="7" s="1"/>
  <c r="E184" i="7" s="1"/>
  <c r="E183" i="7" s="1"/>
  <c r="E182" i="7" s="1"/>
  <c r="E181" i="7" s="1"/>
  <c r="E180" i="7" s="1"/>
  <c r="E179" i="7" s="1"/>
  <c r="E178" i="7" s="1"/>
  <c r="E177" i="7" s="1"/>
  <c r="E176" i="7" s="1"/>
  <c r="E175" i="7" s="1"/>
  <c r="E174" i="7" s="1"/>
  <c r="E173" i="7" s="1"/>
  <c r="E172" i="7" s="1"/>
  <c r="E171" i="7" s="1"/>
  <c r="E170" i="7" s="1"/>
  <c r="E169" i="7" s="1"/>
  <c r="E168" i="7" s="1"/>
  <c r="E167" i="7" s="1"/>
  <c r="E166" i="7" s="1"/>
  <c r="E165" i="7" s="1"/>
  <c r="E164" i="7" s="1"/>
  <c r="E163" i="7" s="1"/>
  <c r="E162" i="7" s="1"/>
  <c r="E161" i="7" s="1"/>
  <c r="E160" i="7" s="1"/>
  <c r="E159" i="7" s="1"/>
  <c r="E158" i="7" s="1"/>
  <c r="E157" i="7" s="1"/>
  <c r="E156" i="7" s="1"/>
  <c r="E155" i="7" s="1"/>
  <c r="E154" i="7" s="1"/>
  <c r="E153" i="7" s="1"/>
  <c r="E152" i="7" s="1"/>
  <c r="E151" i="7" s="1"/>
  <c r="E150" i="7" s="1"/>
  <c r="E149" i="7" s="1"/>
  <c r="E148" i="7" s="1"/>
  <c r="E147" i="7" s="1"/>
  <c r="E146" i="7" s="1"/>
  <c r="E145" i="7" s="1"/>
  <c r="E144" i="7" s="1"/>
  <c r="E143" i="7" s="1"/>
  <c r="E142" i="7" s="1"/>
  <c r="E141" i="7" s="1"/>
  <c r="E140" i="7" s="1"/>
  <c r="E139" i="7" s="1"/>
  <c r="E138" i="7" s="1"/>
  <c r="E137" i="7" s="1"/>
  <c r="E136" i="7" s="1"/>
  <c r="E135" i="7" s="1"/>
  <c r="E134" i="7" s="1"/>
  <c r="E133" i="7" s="1"/>
  <c r="E132" i="7" s="1"/>
  <c r="E131" i="7" s="1"/>
  <c r="E130" i="7" s="1"/>
  <c r="E129" i="7" s="1"/>
  <c r="E128" i="7" s="1"/>
  <c r="E127" i="7" s="1"/>
  <c r="E126" i="7" s="1"/>
  <c r="E125" i="7" s="1"/>
  <c r="E124" i="7" s="1"/>
  <c r="E123" i="7" s="1"/>
  <c r="E122" i="7" s="1"/>
  <c r="E121" i="7" s="1"/>
  <c r="E120" i="7" s="1"/>
  <c r="E119" i="7" s="1"/>
  <c r="E118" i="7" s="1"/>
  <c r="E117" i="7" s="1"/>
  <c r="E116" i="7" s="1"/>
  <c r="E115" i="7" s="1"/>
  <c r="E114" i="7" s="1"/>
  <c r="E113" i="7" s="1"/>
  <c r="E112" i="7" s="1"/>
  <c r="E111" i="7" s="1"/>
  <c r="E110" i="7" s="1"/>
  <c r="E109" i="7" s="1"/>
  <c r="E108" i="7" s="1"/>
  <c r="E107" i="7" s="1"/>
  <c r="E106" i="7" s="1"/>
  <c r="E105" i="7" s="1"/>
  <c r="E104" i="7" s="1"/>
  <c r="E103" i="7" s="1"/>
  <c r="E102" i="7" s="1"/>
  <c r="E101" i="7" s="1"/>
  <c r="E100" i="7" s="1"/>
  <c r="E99" i="7" s="1"/>
  <c r="E98" i="7" s="1"/>
  <c r="E97" i="7" s="1"/>
  <c r="E96" i="7" s="1"/>
  <c r="E95" i="7" s="1"/>
  <c r="E94" i="7" s="1"/>
  <c r="E93" i="7" s="1"/>
  <c r="E92" i="7" s="1"/>
  <c r="E91" i="7" s="1"/>
  <c r="E90" i="7" s="1"/>
  <c r="E89" i="7" s="1"/>
  <c r="E88" i="7" s="1"/>
  <c r="E87" i="7" s="1"/>
  <c r="E86" i="7" s="1"/>
  <c r="E85" i="7" s="1"/>
  <c r="E84" i="7" s="1"/>
  <c r="E83" i="7" s="1"/>
  <c r="E82" i="7" s="1"/>
  <c r="E81" i="7" s="1"/>
  <c r="E80" i="7" s="1"/>
  <c r="E79" i="7" s="1"/>
  <c r="E78" i="7" s="1"/>
  <c r="E77" i="7" s="1"/>
  <c r="E76" i="7" s="1"/>
  <c r="E75" i="7" s="1"/>
  <c r="E74" i="7" s="1"/>
  <c r="E73" i="7" s="1"/>
  <c r="E72" i="7" s="1"/>
  <c r="E71" i="7" s="1"/>
  <c r="E70" i="7" s="1"/>
  <c r="E69" i="7" s="1"/>
  <c r="E68" i="7" s="1"/>
  <c r="E67" i="7" s="1"/>
  <c r="E66" i="7" s="1"/>
  <c r="E65" i="7" s="1"/>
  <c r="E64" i="7" s="1"/>
  <c r="E63" i="7" s="1"/>
  <c r="E62" i="7" s="1"/>
  <c r="E61" i="7" s="1"/>
  <c r="E60" i="7" s="1"/>
  <c r="E59" i="7" s="1"/>
  <c r="E58" i="7" s="1"/>
  <c r="E57" i="7" s="1"/>
  <c r="E56" i="7" s="1"/>
  <c r="E55" i="7" s="1"/>
  <c r="E54" i="7" s="1"/>
  <c r="E53" i="7" s="1"/>
  <c r="E52" i="7" s="1"/>
  <c r="E51" i="7" s="1"/>
  <c r="E50" i="7" s="1"/>
  <c r="E49" i="7" s="1"/>
  <c r="E48" i="7" s="1"/>
  <c r="E47" i="7" s="1"/>
  <c r="E46" i="7" s="1"/>
  <c r="E45" i="7" s="1"/>
  <c r="E44" i="7" s="1"/>
  <c r="E43" i="7" s="1"/>
  <c r="E42" i="7" s="1"/>
  <c r="E41" i="7" s="1"/>
  <c r="E40" i="7" s="1"/>
  <c r="E39" i="7" s="1"/>
  <c r="E38" i="7" s="1"/>
  <c r="E37" i="7" s="1"/>
  <c r="E36" i="7" s="1"/>
  <c r="E35" i="7" s="1"/>
  <c r="E34" i="7" s="1"/>
  <c r="E33" i="7" s="1"/>
  <c r="E32" i="7" s="1"/>
  <c r="E31" i="7" s="1"/>
  <c r="E30" i="7" s="1"/>
  <c r="E29" i="7" s="1"/>
  <c r="E28" i="7" s="1"/>
  <c r="E27" i="7" s="1"/>
  <c r="E26" i="7" s="1"/>
  <c r="E25" i="7" s="1"/>
  <c r="E24" i="7" s="1"/>
  <c r="E23" i="7" s="1"/>
  <c r="E22" i="7" s="1"/>
  <c r="E21" i="7" s="1"/>
  <c r="E20" i="7" s="1"/>
  <c r="E19" i="7" s="1"/>
  <c r="E18" i="7" s="1"/>
  <c r="E17" i="7" s="1"/>
  <c r="E16" i="7" s="1"/>
  <c r="E15" i="7" s="1"/>
  <c r="E14" i="7" s="1"/>
  <c r="E13" i="7" s="1"/>
  <c r="E12" i="7" s="1"/>
  <c r="E11" i="7" s="1"/>
  <c r="E10" i="7" s="1"/>
  <c r="E9" i="7" s="1"/>
  <c r="E8" i="7" s="1"/>
  <c r="E7" i="7" s="1"/>
  <c r="E6" i="7" s="1"/>
  <c r="E5" i="7" s="1"/>
  <c r="E4" i="7" s="1"/>
  <c r="E3" i="7" s="1"/>
  <c r="C9" i="13" l="1"/>
  <c r="A9" i="13"/>
  <c r="B9" i="13" s="1"/>
  <c r="C10" i="13" l="1"/>
  <c r="A10" i="13"/>
  <c r="B10" i="13" s="1"/>
  <c r="C11" i="13" l="1"/>
  <c r="A11" i="13"/>
  <c r="A12" i="13" l="1"/>
  <c r="B11" i="13"/>
  <c r="C12" i="13" s="1"/>
  <c r="B12" i="13" l="1"/>
  <c r="C13" i="13" s="1"/>
  <c r="A13" i="13"/>
  <c r="B13" i="13" l="1"/>
  <c r="C14" i="13" s="1"/>
  <c r="A14" i="13"/>
  <c r="B14" i="13" l="1"/>
  <c r="C15" i="13" s="1"/>
  <c r="A15" i="13"/>
  <c r="B15" i="13" l="1"/>
  <c r="C16" i="13" s="1"/>
  <c r="A16" i="13"/>
  <c r="B16" i="13" l="1"/>
  <c r="C17" i="13" s="1"/>
  <c r="A17" i="13"/>
  <c r="B17" i="13" l="1"/>
  <c r="C18" i="13" s="1"/>
  <c r="A18" i="13"/>
  <c r="B18" i="13" l="1"/>
  <c r="C19" i="13" s="1"/>
  <c r="A19" i="13"/>
  <c r="B19" i="13" l="1"/>
  <c r="C20" i="13" s="1"/>
  <c r="A20" i="13"/>
  <c r="B20" i="13" l="1"/>
  <c r="C21" i="13" s="1"/>
  <c r="A21" i="13"/>
  <c r="B21" i="13" l="1"/>
  <c r="C22" i="13" s="1"/>
  <c r="A22" i="13"/>
  <c r="B22" i="13" s="1"/>
  <c r="E34" i="13" l="1"/>
  <c r="E35" i="13" l="1"/>
  <c r="E36" i="13" l="1"/>
  <c r="E37" i="13"/>
  <c r="E38" i="13" l="1"/>
  <c r="E39" i="13"/>
  <c r="E41" i="13" l="1"/>
  <c r="E40" i="13"/>
  <c r="E42" i="13" l="1"/>
  <c r="E43" i="13"/>
  <c r="E45" i="13" l="1"/>
  <c r="E44" i="13"/>
  <c r="E46" i="13" l="1"/>
  <c r="E47" i="13"/>
  <c r="E48" i="13" l="1"/>
  <c r="E49" i="13"/>
  <c r="E50" i="13" l="1"/>
  <c r="E51" i="13"/>
  <c r="E52" i="13" l="1"/>
  <c r="E53" i="13"/>
  <c r="E54" i="13" l="1"/>
  <c r="E56" i="13" l="1"/>
  <c r="E55" i="13"/>
  <c r="E57" i="13" l="1"/>
  <c r="E58" i="13"/>
  <c r="E59" i="13" l="1"/>
  <c r="E60" i="13"/>
  <c r="E61" i="13" l="1"/>
  <c r="E62" i="13"/>
  <c r="E63" i="13" l="1"/>
  <c r="E64" i="13"/>
  <c r="E65" i="13" l="1"/>
  <c r="E66" i="13"/>
  <c r="E67" i="13" l="1"/>
  <c r="E75" i="13" s="1"/>
  <c r="B79" i="13" s="1"/>
  <c r="B34" i="13" l="1"/>
  <c r="F34" i="13" l="1"/>
  <c r="G34" i="13" s="1"/>
  <c r="A35" i="13"/>
  <c r="B35" i="13" s="1"/>
  <c r="F35" i="13" l="1"/>
  <c r="G35" i="13" s="1"/>
  <c r="A36" i="13"/>
  <c r="B36" i="13" s="1"/>
  <c r="F36" i="13" l="1"/>
  <c r="G36" i="13" s="1"/>
  <c r="A37" i="13"/>
  <c r="B37" i="13" s="1"/>
  <c r="A38" i="13" l="1"/>
  <c r="B38" i="13" s="1"/>
  <c r="F37" i="13"/>
  <c r="G37" i="13" s="1"/>
  <c r="F38" i="13" l="1"/>
  <c r="G38" i="13" s="1"/>
  <c r="A39" i="13"/>
  <c r="B39" i="13" s="1"/>
  <c r="F39" i="13" l="1"/>
  <c r="G39" i="13" s="1"/>
  <c r="A40" i="13"/>
  <c r="B40" i="13" s="1"/>
  <c r="F40" i="13" l="1"/>
  <c r="G40" i="13" s="1"/>
  <c r="A41" i="13"/>
  <c r="B41" i="13" s="1"/>
  <c r="F41" i="13" l="1"/>
  <c r="G41" i="13" s="1"/>
  <c r="A42" i="13"/>
  <c r="B42" i="13" s="1"/>
  <c r="F42" i="13" l="1"/>
  <c r="G42" i="13" s="1"/>
  <c r="A43" i="13"/>
  <c r="B43" i="13" s="1"/>
  <c r="A44" i="13" l="1"/>
  <c r="B44" i="13" s="1"/>
  <c r="F43" i="13"/>
  <c r="G43" i="13" s="1"/>
  <c r="F44" i="13" l="1"/>
  <c r="G44" i="13" s="1"/>
  <c r="A45" i="13"/>
  <c r="B45" i="13" s="1"/>
  <c r="F45" i="13" l="1"/>
  <c r="G45" i="13" s="1"/>
  <c r="A46" i="13"/>
  <c r="B46" i="13" s="1"/>
  <c r="F46" i="13" l="1"/>
  <c r="G46" i="13" s="1"/>
  <c r="A47" i="13"/>
  <c r="B47" i="13" s="1"/>
  <c r="F47" i="13" l="1"/>
  <c r="G47" i="13" s="1"/>
  <c r="A48" i="13"/>
  <c r="B48" i="13" s="1"/>
  <c r="A49" i="13" l="1"/>
  <c r="B49" i="13" s="1"/>
  <c r="F48" i="13"/>
  <c r="G48" i="13" s="1"/>
  <c r="A50" i="13" l="1"/>
  <c r="B50" i="13" s="1"/>
  <c r="F49" i="13"/>
  <c r="G49" i="13" s="1"/>
  <c r="F50" i="13" l="1"/>
  <c r="G50" i="13" s="1"/>
  <c r="A51" i="13"/>
  <c r="B51" i="13" s="1"/>
  <c r="F51" i="13" l="1"/>
  <c r="G51" i="13" s="1"/>
  <c r="A52" i="13"/>
  <c r="B52" i="13" s="1"/>
  <c r="A53" i="13" l="1"/>
  <c r="B53" i="13" s="1"/>
  <c r="F52" i="13"/>
  <c r="G52" i="13" s="1"/>
  <c r="F53" i="13" l="1"/>
  <c r="G53" i="13" s="1"/>
  <c r="A54" i="13"/>
  <c r="B54" i="13" s="1"/>
  <c r="A55" i="13" l="1"/>
  <c r="B55" i="13" s="1"/>
  <c r="F54" i="13"/>
  <c r="G54" i="13" s="1"/>
  <c r="A56" i="13" l="1"/>
  <c r="B56" i="13" s="1"/>
  <c r="F55" i="13"/>
  <c r="G55" i="13" s="1"/>
  <c r="A57" i="13" l="1"/>
  <c r="B57" i="13" s="1"/>
  <c r="F56" i="13"/>
  <c r="G56" i="13" s="1"/>
  <c r="F57" i="13" l="1"/>
  <c r="G57" i="13" s="1"/>
  <c r="A58" i="13"/>
  <c r="B58" i="13" s="1"/>
  <c r="F58" i="13" l="1"/>
  <c r="G58" i="13" s="1"/>
  <c r="A59" i="13"/>
  <c r="B59" i="13" s="1"/>
  <c r="A60" i="13" l="1"/>
  <c r="B60" i="13" s="1"/>
  <c r="F59" i="13"/>
  <c r="G59" i="13" s="1"/>
  <c r="F60" i="13" l="1"/>
  <c r="G60" i="13" s="1"/>
  <c r="A61" i="13"/>
  <c r="B61" i="13" s="1"/>
  <c r="A62" i="13" l="1"/>
  <c r="B62" i="13" s="1"/>
  <c r="F61" i="13"/>
  <c r="G61" i="13" s="1"/>
  <c r="A63" i="13" l="1"/>
  <c r="B63" i="13" s="1"/>
  <c r="F62" i="13"/>
  <c r="G62" i="13" s="1"/>
  <c r="F63" i="13" l="1"/>
  <c r="G63" i="13" s="1"/>
  <c r="A64" i="13"/>
  <c r="B64" i="13" s="1"/>
  <c r="F64" i="13" l="1"/>
  <c r="G64" i="13" s="1"/>
  <c r="A65" i="13"/>
  <c r="B65" i="13" s="1"/>
  <c r="F65" i="13" l="1"/>
  <c r="G65" i="13" s="1"/>
  <c r="A66" i="13"/>
  <c r="B66" i="13" s="1"/>
  <c r="F66" i="13" l="1"/>
  <c r="G66" i="13" s="1"/>
  <c r="A67" i="13"/>
  <c r="B67" i="13" s="1"/>
  <c r="A68" i="13" l="1"/>
  <c r="B68" i="13" s="1"/>
  <c r="F67" i="13"/>
  <c r="G67" i="13" s="1"/>
  <c r="F68" i="13" l="1"/>
  <c r="G68" i="13" s="1"/>
  <c r="A69" i="13"/>
  <c r="B69" i="13" s="1"/>
  <c r="F69" i="13" l="1"/>
  <c r="G69" i="13" s="1"/>
  <c r="A70" i="13"/>
  <c r="B70" i="13" s="1"/>
  <c r="A71" i="13" l="1"/>
  <c r="B71" i="13" s="1"/>
  <c r="F70" i="13"/>
  <c r="G70" i="13" s="1"/>
  <c r="A72" i="13" l="1"/>
  <c r="B72" i="13" s="1"/>
  <c r="F71" i="13"/>
  <c r="G71" i="13" s="1"/>
  <c r="A73" i="13" l="1"/>
  <c r="B73" i="13" s="1"/>
  <c r="F72" i="13"/>
  <c r="G72" i="13" s="1"/>
  <c r="A74" i="13" l="1"/>
  <c r="F73" i="13"/>
  <c r="G73" i="13" s="1"/>
  <c r="G75" i="13" s="1"/>
  <c r="B80" i="13" s="1"/>
  <c r="B81" i="13" s="1"/>
</calcChain>
</file>

<file path=xl/sharedStrings.xml><?xml version="1.0" encoding="utf-8"?>
<sst xmlns="http://schemas.openxmlformats.org/spreadsheetml/2006/main" count="59" uniqueCount="53">
  <si>
    <t>Año</t>
  </si>
  <si>
    <t>SMLV</t>
  </si>
  <si>
    <t>IPC</t>
  </si>
  <si>
    <t>Var IPC</t>
  </si>
  <si>
    <t>INDICE DE PRECIOS AL CONSUMIDOR BASE 2008</t>
  </si>
  <si>
    <t>INDICE A DICIEMBRE 31</t>
  </si>
  <si>
    <t xml:space="preserve"> VALOR </t>
  </si>
  <si>
    <t>Variación</t>
  </si>
  <si>
    <t>DE CADA AÑO</t>
  </si>
  <si>
    <t>DANE - INDICES - SERIES DE EMPALME</t>
  </si>
  <si>
    <t>IPC 2018 SERIE EMPALME</t>
  </si>
  <si>
    <t>IPC 2008 SERIE EMPALME</t>
  </si>
  <si>
    <t>IPC 1998 SERIE EMPALME</t>
  </si>
  <si>
    <t>FIN.MES</t>
  </si>
  <si>
    <t>VARIACIÓN</t>
  </si>
  <si>
    <t>Cálculado</t>
  </si>
  <si>
    <t>RETROACTIVO E INTERESES MORATORIOS</t>
  </si>
  <si>
    <t>EVOLUCIÓN DE MESADAS PENSIONALES.</t>
  </si>
  <si>
    <t>FECHAS DETERMINANTES DEL CÁLCULO</t>
  </si>
  <si>
    <t>CALCULADA</t>
  </si>
  <si>
    <t>Deben mesadas desde:</t>
  </si>
  <si>
    <t>Si bien hubo reclamación en el año 2006, la demanda solo fue radicada hasta el año 2025, por lo que se considera la prescripción de las mesadas y se liquida la prestación económica desde los 3 años anteriores a la radicación de la demanda</t>
  </si>
  <si>
    <t>AÑO</t>
  </si>
  <si>
    <t>IPC Variación</t>
  </si>
  <si>
    <t>MESADA</t>
  </si>
  <si>
    <t>Deben mesadas hasta:</t>
  </si>
  <si>
    <t>Deben intereses desde:</t>
  </si>
  <si>
    <t>Deben intereses hasta:</t>
  </si>
  <si>
    <t>INTERES MORATORIOS A APLICAR</t>
  </si>
  <si>
    <t>Mes</t>
  </si>
  <si>
    <t>OCTUBRE</t>
  </si>
  <si>
    <t xml:space="preserve"> Interés Corriente anual: </t>
  </si>
  <si>
    <t>Interés de mora anual:</t>
  </si>
  <si>
    <t>Interés de mora mensual:</t>
  </si>
  <si>
    <t xml:space="preserve"> Nota: El cálculo técnico de la tasa mensual debe ser ((1 + interés de mora anual) elevado a la 1/12) - 1.  </t>
  </si>
  <si>
    <t>MESADAS ADEUDADAS CON INTERES MORATORIO</t>
  </si>
  <si>
    <t>PERIODO</t>
  </si>
  <si>
    <t>Mesada</t>
  </si>
  <si>
    <t xml:space="preserve">Número de </t>
  </si>
  <si>
    <t>Deuda total</t>
  </si>
  <si>
    <t xml:space="preserve">Días </t>
  </si>
  <si>
    <t>Deuda</t>
  </si>
  <si>
    <t>Inicio</t>
  </si>
  <si>
    <t>Final</t>
  </si>
  <si>
    <t>adeudada</t>
  </si>
  <si>
    <t>mesadas</t>
  </si>
  <si>
    <t>mora</t>
  </si>
  <si>
    <t>TOTALES</t>
  </si>
  <si>
    <t>CONCEPTO</t>
  </si>
  <si>
    <t>VALORES</t>
  </si>
  <si>
    <t>RETROACTIVO</t>
  </si>
  <si>
    <t>INTERESES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</si>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</sst>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$&quot;\ #,##0.00_);[Red]\(&quot;$&quot;\ #,##0.00\)"/>
    <numFmt numFmtId="166" formatCode="_(* #,##0.000000_);_(* \(#,##0.000000\);_(* &quot;-&quot;??_);_(@_)"/>
    <numFmt numFmtId="167" formatCode="_(* #,##0_);_(* \(#,##0\);_(* &quot;-&quot;??_);_(@_)"/>
    <numFmt numFmtId="168" formatCode="_(* #,##0.0000000_);_(* \(#,##0.0000000\);_(* &quot;-&quot;??_);_(@_)"/>
    <numFmt numFmtId="169" formatCode="_(* #,##0.0000_);_(* \(#,##0.0000\);_(* &quot;-&quot;??_);_(@_)"/>
    <numFmt numFmtId="170" formatCode="_(* #,##0.00000000_);_(* \(#,##0.00000000\);_(* &quot;-&quot;??_);_(@_)"/>
    <numFmt numFmtId="172" formatCode="_-* #,##0.000000_-;\-* #,##0.000000_-;_-* &quot;-&quot;??????_-;_-@_-"/>
    <numFmt numFmtId="173" formatCode="_ * #,##0.00_ ;_ * \-#,##0.00_ ;_ * &quot;-&quot;??_ ;_ @_ "/>
    <numFmt numFmtId="174" formatCode="_-* #,##0.00\ [$€]_-;\-* #,##0.00\ [$€]_-;_-* &quot;-&quot;??\ [$€]_-;_-@_-"/>
    <numFmt numFmtId="175" formatCode="0.00000%"/>
    <numFmt numFmtId="176" formatCode="0.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Segoe UI"/>
      <family val="2"/>
      <charset val="204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</font>
    <font>
      <b/>
      <sz val="9"/>
      <name val="Segoe UI"/>
      <family val="2"/>
    </font>
    <font>
      <sz val="11"/>
      <color theme="1"/>
      <name val="Calibri"/>
      <family val="2"/>
    </font>
    <font>
      <sz val="9"/>
      <name val="Segoe UI"/>
      <family val="2"/>
    </font>
    <font>
      <sz val="11"/>
      <color indexed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9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7" borderId="26" applyNumberFormat="0" applyAlignment="0" applyProtection="0"/>
    <xf numFmtId="0" fontId="16" fillId="0" borderId="28" applyNumberFormat="0" applyFill="0" applyAlignment="0" applyProtection="0"/>
    <xf numFmtId="0" fontId="2" fillId="0" borderId="30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5" fillId="8" borderId="26" applyNumberFormat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20" fillId="6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4" fillId="8" borderId="27" applyNumberFormat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24" fillId="0" borderId="0"/>
    <xf numFmtId="0" fontId="20" fillId="6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22" fillId="0" borderId="0"/>
    <xf numFmtId="0" fontId="22" fillId="0" borderId="0"/>
  </cellStyleXfs>
  <cellXfs count="132">
    <xf numFmtId="0" fontId="0" fillId="0" borderId="0" xfId="0"/>
    <xf numFmtId="167" fontId="1" fillId="0" borderId="0" xfId="1" applyNumberFormat="1" applyFont="1"/>
    <xf numFmtId="165" fontId="0" fillId="0" borderId="0" xfId="0" applyNumberFormat="1"/>
    <xf numFmtId="0" fontId="2" fillId="0" borderId="1" xfId="0" applyFont="1" applyBorder="1" applyAlignment="1">
      <alignment horizontal="right"/>
    </xf>
    <xf numFmtId="167" fontId="2" fillId="0" borderId="1" xfId="1" applyNumberFormat="1" applyFont="1" applyBorder="1" applyAlignment="1">
      <alignment horizontal="right"/>
    </xf>
    <xf numFmtId="166" fontId="2" fillId="0" borderId="1" xfId="1" applyNumberFormat="1" applyFont="1" applyBorder="1" applyAlignment="1">
      <alignment horizontal="right"/>
    </xf>
    <xf numFmtId="166" fontId="1" fillId="0" borderId="0" xfId="1" applyNumberFormat="1" applyFont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166" fontId="1" fillId="0" borderId="5" xfId="1" applyNumberFormat="1" applyFont="1" applyBorder="1"/>
    <xf numFmtId="166" fontId="1" fillId="0" borderId="4" xfId="1" applyNumberFormat="1" applyFont="1" applyBorder="1" applyAlignment="1">
      <alignment horizontal="center"/>
    </xf>
    <xf numFmtId="166" fontId="1" fillId="0" borderId="2" xfId="1" applyNumberFormat="1" applyFont="1" applyBorder="1"/>
    <xf numFmtId="166" fontId="1" fillId="0" borderId="6" xfId="1" applyNumberFormat="1" applyFont="1" applyBorder="1"/>
    <xf numFmtId="0" fontId="3" fillId="0" borderId="0" xfId="0" applyFont="1"/>
    <xf numFmtId="164" fontId="1" fillId="0" borderId="0" xfId="1" applyFont="1" applyBorder="1" applyAlignment="1"/>
    <xf numFmtId="168" fontId="1" fillId="0" borderId="0" xfId="1" applyNumberFormat="1" applyFont="1" applyBorder="1" applyAlignment="1">
      <alignment horizontal="center"/>
    </xf>
    <xf numFmtId="167" fontId="1" fillId="0" borderId="0" xfId="1" applyNumberFormat="1" applyFont="1" applyBorder="1" applyAlignment="1"/>
    <xf numFmtId="167" fontId="1" fillId="0" borderId="0" xfId="1" applyNumberFormat="1" applyFont="1" applyBorder="1" applyAlignment="1">
      <alignment horizontal="center"/>
    </xf>
    <xf numFmtId="167" fontId="1" fillId="0" borderId="0" xfId="1" applyNumberFormat="1" applyFont="1" applyBorder="1" applyAlignment="1">
      <alignment horizontal="left"/>
    </xf>
    <xf numFmtId="168" fontId="1" fillId="0" borderId="0" xfId="1" applyNumberFormat="1" applyFont="1" applyBorder="1" applyAlignment="1"/>
    <xf numFmtId="167" fontId="2" fillId="0" borderId="0" xfId="1" applyNumberFormat="1" applyFont="1" applyBorder="1" applyAlignment="1"/>
    <xf numFmtId="0" fontId="0" fillId="0" borderId="1" xfId="0" applyBorder="1" applyAlignment="1">
      <alignment horizontal="center"/>
    </xf>
    <xf numFmtId="14" fontId="0" fillId="0" borderId="0" xfId="0" applyNumberFormat="1"/>
    <xf numFmtId="0" fontId="2" fillId="0" borderId="0" xfId="0" applyFont="1" applyAlignment="1">
      <alignment horizontal="right"/>
    </xf>
    <xf numFmtId="167" fontId="1" fillId="0" borderId="0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166" fontId="1" fillId="0" borderId="0" xfId="1" applyNumberFormat="1" applyFont="1" applyBorder="1" applyAlignment="1">
      <alignment horizontal="right"/>
    </xf>
    <xf numFmtId="0" fontId="4" fillId="0" borderId="0" xfId="1" applyNumberFormat="1" applyFont="1" applyBorder="1" applyAlignment="1"/>
    <xf numFmtId="167" fontId="3" fillId="0" borderId="0" xfId="0" applyNumberFormat="1" applyFont="1"/>
    <xf numFmtId="167" fontId="0" fillId="0" borderId="0" xfId="0" applyNumberFormat="1"/>
    <xf numFmtId="168" fontId="0" fillId="0" borderId="0" xfId="1" applyNumberFormat="1" applyFont="1" applyBorder="1" applyAlignment="1"/>
    <xf numFmtId="164" fontId="0" fillId="0" borderId="0" xfId="1" applyFont="1"/>
    <xf numFmtId="168" fontId="0" fillId="0" borderId="10" xfId="1" applyNumberFormat="1" applyFont="1" applyBorder="1" applyAlignment="1"/>
    <xf numFmtId="167" fontId="0" fillId="0" borderId="10" xfId="1" applyNumberFormat="1" applyFont="1" applyBorder="1" applyAlignment="1">
      <alignment horizontal="left"/>
    </xf>
    <xf numFmtId="168" fontId="1" fillId="0" borderId="10" xfId="1" applyNumberFormat="1" applyFont="1" applyBorder="1" applyAlignment="1"/>
    <xf numFmtId="167" fontId="1" fillId="0" borderId="10" xfId="1" applyNumberFormat="1" applyFont="1" applyBorder="1" applyAlignment="1"/>
    <xf numFmtId="167" fontId="1" fillId="0" borderId="12" xfId="1" applyNumberFormat="1" applyFont="1" applyBorder="1" applyAlignment="1"/>
    <xf numFmtId="167" fontId="0" fillId="0" borderId="0" xfId="1" applyNumberFormat="1" applyFont="1" applyBorder="1" applyAlignment="1">
      <alignment horizontal="left"/>
    </xf>
    <xf numFmtId="167" fontId="1" fillId="0" borderId="8" xfId="1" applyNumberFormat="1" applyFont="1" applyBorder="1" applyAlignment="1"/>
    <xf numFmtId="168" fontId="1" fillId="0" borderId="9" xfId="1" applyNumberFormat="1" applyFont="1" applyBorder="1" applyAlignment="1"/>
    <xf numFmtId="167" fontId="1" fillId="0" borderId="9" xfId="1" applyNumberFormat="1" applyFont="1" applyBorder="1" applyAlignment="1">
      <alignment horizontal="center"/>
    </xf>
    <xf numFmtId="167" fontId="1" fillId="0" borderId="9" xfId="1" applyNumberFormat="1" applyFont="1" applyBorder="1" applyAlignment="1"/>
    <xf numFmtId="0" fontId="0" fillId="0" borderId="11" xfId="0" applyBorder="1"/>
    <xf numFmtId="0" fontId="0" fillId="0" borderId="13" xfId="0" applyBorder="1"/>
    <xf numFmtId="0" fontId="0" fillId="0" borderId="14" xfId="0" applyBorder="1"/>
    <xf numFmtId="167" fontId="1" fillId="0" borderId="1" xfId="1" applyNumberFormat="1" applyFont="1" applyBorder="1" applyAlignment="1">
      <alignment horizontal="right"/>
    </xf>
    <xf numFmtId="168" fontId="1" fillId="0" borderId="1" xfId="1" applyNumberFormat="1" applyFont="1" applyBorder="1" applyAlignment="1">
      <alignment horizontal="right"/>
    </xf>
    <xf numFmtId="169" fontId="1" fillId="0" borderId="0" xfId="1" applyNumberFormat="1" applyFont="1" applyBorder="1" applyAlignment="1"/>
    <xf numFmtId="168" fontId="1" fillId="0" borderId="0" xfId="1" applyNumberFormat="1" applyFont="1"/>
    <xf numFmtId="168" fontId="0" fillId="0" borderId="0" xfId="1" applyNumberFormat="1" applyFont="1"/>
    <xf numFmtId="170" fontId="0" fillId="0" borderId="0" xfId="1" applyNumberFormat="1" applyFont="1"/>
    <xf numFmtId="168" fontId="0" fillId="0" borderId="0" xfId="1" applyNumberFormat="1" applyFont="1" applyAlignment="1">
      <alignment horizontal="right"/>
    </xf>
    <xf numFmtId="170" fontId="0" fillId="0" borderId="0" xfId="1" applyNumberFormat="1" applyFont="1" applyAlignment="1">
      <alignment horizontal="right"/>
    </xf>
    <xf numFmtId="43" fontId="0" fillId="0" borderId="0" xfId="0" applyNumberFormat="1"/>
    <xf numFmtId="4" fontId="1" fillId="0" borderId="0" xfId="1" applyNumberFormat="1" applyFont="1"/>
    <xf numFmtId="4" fontId="0" fillId="0" borderId="0" xfId="1" applyNumberFormat="1" applyFont="1"/>
    <xf numFmtId="166" fontId="1" fillId="3" borderId="0" xfId="1" applyNumberFormat="1" applyFont="1" applyFill="1"/>
    <xf numFmtId="166" fontId="0" fillId="0" borderId="0" xfId="0" applyNumberFormat="1" applyAlignment="1">
      <alignment horizontal="right"/>
    </xf>
    <xf numFmtId="166" fontId="1" fillId="0" borderId="0" xfId="1" applyNumberFormat="1" applyFont="1" applyAlignment="1">
      <alignment horizontal="right"/>
    </xf>
    <xf numFmtId="2" fontId="7" fillId="3" borderId="0" xfId="2" applyNumberFormat="1" applyFont="1" applyFill="1"/>
    <xf numFmtId="2" fontId="7" fillId="3" borderId="0" xfId="0" applyNumberFormat="1" applyFont="1" applyFill="1" applyAlignment="1">
      <alignment horizontal="right" wrapText="1"/>
    </xf>
    <xf numFmtId="2" fontId="6" fillId="3" borderId="0" xfId="0" applyNumberFormat="1" applyFont="1" applyFill="1"/>
    <xf numFmtId="2" fontId="9" fillId="3" borderId="0" xfId="0" applyNumberFormat="1" applyFont="1" applyFill="1" applyAlignment="1">
      <alignment horizontal="right" wrapText="1"/>
    </xf>
    <xf numFmtId="0" fontId="6" fillId="3" borderId="0" xfId="2" applyFont="1" applyFill="1" applyAlignment="1">
      <alignment vertical="center"/>
    </xf>
    <xf numFmtId="0" fontId="0" fillId="3" borderId="0" xfId="0" applyFill="1"/>
    <xf numFmtId="167" fontId="0" fillId="0" borderId="7" xfId="1" applyNumberFormat="1" applyFont="1" applyBorder="1" applyAlignment="1"/>
    <xf numFmtId="172" fontId="0" fillId="0" borderId="0" xfId="0" applyNumberFormat="1"/>
    <xf numFmtId="2" fontId="19" fillId="0" borderId="0" xfId="44" applyNumberFormat="1" applyFont="1" applyFill="1" applyBorder="1" applyAlignment="1">
      <alignment horizontal="center"/>
    </xf>
    <xf numFmtId="2" fontId="19" fillId="34" borderId="0" xfId="44" applyNumberFormat="1" applyFont="1" applyFill="1" applyBorder="1" applyAlignment="1">
      <alignment horizontal="center"/>
    </xf>
    <xf numFmtId="2" fontId="19" fillId="34" borderId="9" xfId="44" applyNumberFormat="1" applyFont="1" applyFill="1" applyBorder="1" applyAlignment="1">
      <alignment horizontal="center"/>
    </xf>
    <xf numFmtId="2" fontId="19" fillId="0" borderId="13" xfId="44" quotePrefix="1" applyNumberFormat="1" applyFont="1" applyFill="1" applyBorder="1" applyAlignment="1">
      <alignment horizontal="center"/>
    </xf>
    <xf numFmtId="2" fontId="19" fillId="34" borderId="13" xfId="44" applyNumberFormat="1" applyFont="1" applyFill="1" applyBorder="1" applyAlignment="1">
      <alignment horizontal="center"/>
    </xf>
    <xf numFmtId="2" fontId="19" fillId="0" borderId="13" xfId="44" applyNumberFormat="1" applyFont="1" applyFill="1" applyBorder="1" applyAlignment="1">
      <alignment horizontal="center"/>
    </xf>
    <xf numFmtId="2" fontId="19" fillId="34" borderId="14" xfId="44" applyNumberFormat="1" applyFont="1" applyFill="1" applyBorder="1" applyAlignment="1">
      <alignment horizontal="center"/>
    </xf>
    <xf numFmtId="2" fontId="23" fillId="34" borderId="14" xfId="44" applyNumberFormat="1" applyFont="1" applyFill="1" applyBorder="1" applyAlignment="1">
      <alignment horizontal="center"/>
    </xf>
    <xf numFmtId="2" fontId="19" fillId="0" borderId="4" xfId="44" quotePrefix="1" applyNumberFormat="1" applyFont="1" applyFill="1" applyBorder="1" applyAlignment="1">
      <alignment horizontal="center"/>
    </xf>
    <xf numFmtId="2" fontId="19" fillId="34" borderId="4" xfId="44" applyNumberFormat="1" applyFont="1" applyFill="1" applyBorder="1" applyAlignment="1">
      <alignment horizontal="center"/>
    </xf>
    <xf numFmtId="2" fontId="19" fillId="0" borderId="4" xfId="44" applyNumberFormat="1" applyFont="1" applyFill="1" applyBorder="1" applyAlignment="1">
      <alignment horizontal="center"/>
    </xf>
    <xf numFmtId="2" fontId="23" fillId="34" borderId="2" xfId="44" applyNumberFormat="1" applyFont="1" applyFill="1" applyBorder="1" applyAlignment="1">
      <alignment horizontal="center"/>
    </xf>
    <xf numFmtId="2" fontId="25" fillId="0" borderId="13" xfId="44" quotePrefix="1" applyNumberFormat="1" applyFont="1" applyFill="1" applyBorder="1" applyAlignment="1">
      <alignment horizontal="center"/>
    </xf>
    <xf numFmtId="2" fontId="23" fillId="34" borderId="13" xfId="44" applyNumberFormat="1" applyFont="1" applyFill="1" applyBorder="1" applyAlignment="1">
      <alignment horizontal="center"/>
    </xf>
    <xf numFmtId="2" fontId="23" fillId="0" borderId="13" xfId="44" applyNumberFormat="1" applyFont="1" applyFill="1" applyBorder="1" applyAlignment="1">
      <alignment horizontal="center"/>
    </xf>
    <xf numFmtId="2" fontId="25" fillId="34" borderId="13" xfId="44" applyNumberFormat="1" applyFont="1" applyFill="1" applyBorder="1" applyAlignment="1">
      <alignment horizontal="center"/>
    </xf>
    <xf numFmtId="0" fontId="19" fillId="0" borderId="11" xfId="44" quotePrefix="1" applyNumberFormat="1" applyFont="1" applyFill="1" applyBorder="1" applyAlignment="1">
      <alignment horizontal="center"/>
    </xf>
    <xf numFmtId="4" fontId="19" fillId="34" borderId="13" xfId="44" applyNumberFormat="1" applyFont="1" applyFill="1" applyBorder="1" applyAlignment="1">
      <alignment horizontal="center"/>
    </xf>
    <xf numFmtId="168" fontId="2" fillId="4" borderId="1" xfId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7" fontId="0" fillId="0" borderId="1" xfId="0" applyNumberFormat="1" applyBorder="1"/>
    <xf numFmtId="44" fontId="0" fillId="0" borderId="1" xfId="0" applyNumberFormat="1" applyBorder="1"/>
    <xf numFmtId="14" fontId="2" fillId="0" borderId="1" xfId="0" applyNumberFormat="1" applyFont="1" applyBorder="1" applyAlignment="1">
      <alignment horizontal="center"/>
    </xf>
    <xf numFmtId="14" fontId="0" fillId="3" borderId="0" xfId="0" applyNumberFormat="1" applyFill="1"/>
    <xf numFmtId="167" fontId="0" fillId="3" borderId="0" xfId="0" applyNumberFormat="1" applyFill="1"/>
    <xf numFmtId="167" fontId="2" fillId="0" borderId="1" xfId="1" applyNumberFormat="1" applyFont="1" applyBorder="1" applyAlignment="1"/>
    <xf numFmtId="168" fontId="1" fillId="0" borderId="1" xfId="1" applyNumberFormat="1" applyFont="1" applyBorder="1" applyAlignment="1"/>
    <xf numFmtId="167" fontId="1" fillId="0" borderId="1" xfId="1" applyNumberFormat="1" applyFont="1" applyBorder="1" applyAlignment="1"/>
    <xf numFmtId="14" fontId="1" fillId="0" borderId="1" xfId="1" applyNumberFormat="1" applyFont="1" applyBorder="1" applyAlignment="1">
      <alignment horizontal="center"/>
    </xf>
    <xf numFmtId="166" fontId="1" fillId="0" borderId="1" xfId="1" applyNumberFormat="1" applyFont="1" applyBorder="1" applyAlignment="1"/>
    <xf numFmtId="167" fontId="0" fillId="0" borderId="1" xfId="0" applyNumberFormat="1" applyBorder="1" applyAlignment="1">
      <alignment horizontal="center"/>
    </xf>
    <xf numFmtId="164" fontId="1" fillId="0" borderId="1" xfId="1" applyFont="1" applyBorder="1" applyAlignment="1">
      <alignment horizontal="center"/>
    </xf>
    <xf numFmtId="167" fontId="0" fillId="0" borderId="1" xfId="1" applyNumberFormat="1" applyFont="1" applyFill="1" applyBorder="1" applyAlignment="1">
      <alignment horizontal="center"/>
    </xf>
    <xf numFmtId="164" fontId="0" fillId="0" borderId="1" xfId="1" applyFont="1" applyBorder="1" applyAlignment="1">
      <alignment horizontal="center"/>
    </xf>
    <xf numFmtId="14" fontId="0" fillId="3" borderId="1" xfId="0" applyNumberFormat="1" applyFill="1" applyBorder="1"/>
    <xf numFmtId="167" fontId="0" fillId="3" borderId="1" xfId="1" applyNumberFormat="1" applyFont="1" applyFill="1" applyBorder="1"/>
    <xf numFmtId="164" fontId="1" fillId="3" borderId="1" xfId="1" applyFont="1" applyFill="1" applyBorder="1"/>
    <xf numFmtId="167" fontId="1" fillId="3" borderId="1" xfId="1" applyNumberFormat="1" applyFont="1" applyFill="1" applyBorder="1"/>
    <xf numFmtId="167" fontId="0" fillId="3" borderId="1" xfId="3" applyNumberFormat="1" applyFont="1" applyFill="1" applyBorder="1"/>
    <xf numFmtId="44" fontId="0" fillId="3" borderId="1" xfId="3" applyFont="1" applyFill="1" applyBorder="1"/>
    <xf numFmtId="167" fontId="0" fillId="35" borderId="1" xfId="0" applyNumberFormat="1" applyFill="1" applyBorder="1"/>
    <xf numFmtId="14" fontId="5" fillId="0" borderId="1" xfId="1" applyNumberFormat="1" applyFont="1" applyFill="1" applyBorder="1"/>
    <xf numFmtId="164" fontId="5" fillId="0" borderId="1" xfId="1" applyFont="1" applyFill="1" applyBorder="1"/>
    <xf numFmtId="175" fontId="26" fillId="0" borderId="0" xfId="1" applyNumberFormat="1" applyFont="1" applyBorder="1" applyAlignment="1"/>
    <xf numFmtId="176" fontId="26" fillId="0" borderId="0" xfId="39" applyNumberFormat="1" applyFont="1" applyBorder="1" applyAlignment="1"/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/>
    </xf>
    <xf numFmtId="14" fontId="2" fillId="3" borderId="5" xfId="0" applyNumberFormat="1" applyFont="1" applyFill="1" applyBorder="1" applyAlignment="1">
      <alignment horizontal="center"/>
    </xf>
    <xf numFmtId="14" fontId="2" fillId="3" borderId="6" xfId="0" applyNumberFormat="1" applyFont="1" applyFill="1" applyBorder="1" applyAlignment="1">
      <alignment horizontal="center"/>
    </xf>
    <xf numFmtId="0" fontId="0" fillId="36" borderId="3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67" fontId="1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67" fontId="10" fillId="4" borderId="23" xfId="1" applyNumberFormat="1" applyFont="1" applyFill="1" applyBorder="1" applyAlignment="1">
      <alignment horizontal="center" vertical="center"/>
    </xf>
    <xf numFmtId="167" fontId="10" fillId="4" borderId="24" xfId="1" applyNumberFormat="1" applyFont="1" applyFill="1" applyBorder="1" applyAlignment="1">
      <alignment horizontal="center" vertical="center"/>
    </xf>
    <xf numFmtId="167" fontId="10" fillId="4" borderId="25" xfId="1" applyNumberFormat="1" applyFont="1" applyFill="1" applyBorder="1" applyAlignment="1">
      <alignment horizontal="center" vertical="center"/>
    </xf>
  </cellXfs>
  <cellStyles count="59">
    <cellStyle name="20% - Accent1" xfId="12" builtinId="30" customBuiltin="1"/>
    <cellStyle name="20% - Accent2" xfId="15" builtinId="34" customBuiltin="1"/>
    <cellStyle name="20% - Accent3" xfId="18" builtinId="38" customBuiltin="1"/>
    <cellStyle name="20% - Accent4" xfId="21" builtinId="42" customBuiltin="1"/>
    <cellStyle name="20% - Accent5" xfId="24" builtinId="46" customBuiltin="1"/>
    <cellStyle name="20% - Accent6" xfId="27" builtinId="50" customBuiltin="1"/>
    <cellStyle name="40% - Accent1" xfId="13" builtinId="31" customBuiltin="1"/>
    <cellStyle name="40% - Accent2" xfId="16" builtinId="35" customBuiltin="1"/>
    <cellStyle name="40% - Accent3" xfId="19" builtinId="39" customBuiltin="1"/>
    <cellStyle name="40% - Accent4" xfId="22" builtinId="43" customBuiltin="1"/>
    <cellStyle name="40% - Accent5" xfId="25" builtinId="47" customBuiltin="1"/>
    <cellStyle name="40% - Accent6" xfId="28" builtinId="51" customBuiltin="1"/>
    <cellStyle name="60% - Accent1" xfId="51" builtinId="32" customBuiltin="1"/>
    <cellStyle name="60% - Accent2" xfId="52" builtinId="36" customBuiltin="1"/>
    <cellStyle name="60% - Accent3" xfId="53" builtinId="40" customBuiltin="1"/>
    <cellStyle name="60% - Accent4" xfId="54" builtinId="44" customBuiltin="1"/>
    <cellStyle name="60% - Accent5" xfId="55" builtinId="48" customBuiltin="1"/>
    <cellStyle name="60% - Accent6" xfId="56" builtinId="52" customBuiltin="1"/>
    <cellStyle name="60% - Énfasis1 2" xfId="30" xr:uid="{00000000-0005-0000-0000-00000D000000}"/>
    <cellStyle name="60% - Énfasis2 2" xfId="31" xr:uid="{00000000-0005-0000-0000-00000F000000}"/>
    <cellStyle name="60% - Énfasis3 2" xfId="32" xr:uid="{00000000-0005-0000-0000-000011000000}"/>
    <cellStyle name="60% - Énfasis4 2" xfId="33" xr:uid="{00000000-0005-0000-0000-000013000000}"/>
    <cellStyle name="60% - Énfasis5 2" xfId="34" xr:uid="{00000000-0005-0000-0000-000015000000}"/>
    <cellStyle name="60% - Énfasis6 2" xfId="35" xr:uid="{00000000-0005-0000-0000-000017000000}"/>
    <cellStyle name="Accent1" xfId="11" builtinId="29" customBuiltin="1"/>
    <cellStyle name="Accent2" xfId="14" builtinId="33" customBuiltin="1"/>
    <cellStyle name="Accent3" xfId="17" builtinId="37" customBuiltin="1"/>
    <cellStyle name="Accent4" xfId="20" builtinId="41" customBuiltin="1"/>
    <cellStyle name="Accent5" xfId="23" builtinId="45" customBuiltin="1"/>
    <cellStyle name="Accent6" xfId="26" builtinId="49" customBuiltin="1"/>
    <cellStyle name="Bad" xfId="7" builtinId="27" customBuiltin="1"/>
    <cellStyle name="Cálculo 2" xfId="36" xr:uid="{00000000-0005-0000-0000-000018000000}"/>
    <cellStyle name="Comma" xfId="1" builtinId="3"/>
    <cellStyle name="Currency" xfId="3" builtinId="4"/>
    <cellStyle name="Euro" xfId="37" xr:uid="{00000000-0005-0000-0000-000022000000}"/>
    <cellStyle name="Euro 2" xfId="38" xr:uid="{00000000-0005-0000-0000-000023000000}"/>
    <cellStyle name="Heading 4" xfId="6" builtinId="19" customBuiltin="1"/>
    <cellStyle name="Input" xfId="8" builtinId="20" customBuiltin="1"/>
    <cellStyle name="Linked Cell" xfId="9" builtinId="24" customBuiltin="1"/>
    <cellStyle name="Millares 2" xfId="39" xr:uid="{00000000-0005-0000-0000-000026000000}"/>
    <cellStyle name="Neutral" xfId="50" builtinId="28" customBuiltin="1"/>
    <cellStyle name="Neutral 2" xfId="40" xr:uid="{00000000-0005-0000-0000-000029000000}"/>
    <cellStyle name="Normal" xfId="0" builtinId="0"/>
    <cellStyle name="Normal 2" xfId="2" xr:uid="{00000000-0005-0000-0000-00002B000000}"/>
    <cellStyle name="Normal 2 2" xfId="5" xr:uid="{00000000-0005-0000-0000-00002C000000}"/>
    <cellStyle name="Normal 2 3" xfId="41" xr:uid="{00000000-0005-0000-0000-00002D000000}"/>
    <cellStyle name="Normal 3" xfId="4" xr:uid="{00000000-0005-0000-0000-00002E000000}"/>
    <cellStyle name="Normal 3 2" xfId="48" xr:uid="{00000000-0005-0000-0000-00002F000000}"/>
    <cellStyle name="Normal 4" xfId="49" xr:uid="{00000000-0005-0000-0000-000030000000}"/>
    <cellStyle name="Normal 4 2" xfId="57" xr:uid="{00000000-0005-0000-0000-000031000000}"/>
    <cellStyle name="Normal 5" xfId="29" xr:uid="{00000000-0005-0000-0000-000032000000}"/>
    <cellStyle name="Normal 5 2" xfId="58" xr:uid="{00000000-0005-0000-0000-000033000000}"/>
    <cellStyle name="Notas 2" xfId="42" xr:uid="{00000000-0005-0000-0000-000034000000}"/>
    <cellStyle name="Porcentaje 2" xfId="44" xr:uid="{00000000-0005-0000-0000-000035000000}"/>
    <cellStyle name="Porcentaje 3" xfId="45" xr:uid="{00000000-0005-0000-0000-000036000000}"/>
    <cellStyle name="Porcentaje 4" xfId="43" xr:uid="{00000000-0005-0000-0000-000037000000}"/>
    <cellStyle name="Salida 2" xfId="46" xr:uid="{00000000-0005-0000-0000-000038000000}"/>
    <cellStyle name="Título 4" xfId="47" xr:uid="{00000000-0005-0000-0000-000039000000}"/>
    <cellStyle name="Total" xfId="1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335280</xdr:colOff>
      <xdr:row>483</xdr:row>
      <xdr:rowOff>30480</xdr:rowOff>
    </xdr:from>
    <xdr:to>
      <xdr:col>5</xdr:col>
      <xdr:colOff>380999</xdr:colOff>
      <xdr:row>486</xdr:row>
      <xdr:rowOff>68580</xdr:rowOff>
    </xdr:to>
    <xdr:sp macro="" textlink="">
      <xdr:nvSpPr>
        <xdr:cNvPr id="2" name="1 Flecha arrib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96440" y="88361520"/>
          <a:ext cx="45719" cy="58674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76</xdr:row>
      <xdr:rowOff>22860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4300" y="11178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 sz="1100"/>
        </a:p>
      </xdr:txBody>
    </xdr:sp>
    <xdr:clientData/>
  </xdr:oneCellAnchor>
  <xdr:oneCellAnchor>
    <xdr:from>
      <xdr:col>0</xdr:col>
      <xdr:colOff>114300</xdr:colOff>
      <xdr:row>82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14300" y="9814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 sz="1100"/>
        </a:p>
      </xdr:txBody>
    </xdr:sp>
    <xdr:clientData/>
  </xdr:oneCellAnchor>
  <xdr:oneCellAnchor>
    <xdr:from>
      <xdr:col>0</xdr:col>
      <xdr:colOff>114300</xdr:colOff>
      <xdr:row>76</xdr:row>
      <xdr:rowOff>22860</xdr:rowOff>
    </xdr:from>
    <xdr:ext cx="184731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6316F52A-E218-40EA-BAF2-4A193F836455}"/>
            </a:ext>
          </a:extLst>
        </xdr:cNvPr>
        <xdr:cNvSpPr txBox="1"/>
      </xdr:nvSpPr>
      <xdr:spPr>
        <a:xfrm>
          <a:off x="114300" y="48743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C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3"/>
  <sheetViews>
    <sheetView topLeftCell="A56" workbookViewId="0">
      <selection activeCell="A74" sqref="A74"/>
    </sheetView>
  </sheetViews>
  <sheetFormatPr defaultColWidth="11.42578125" defaultRowHeight="15" x14ac:dyDescent="0.25"/>
  <cols>
    <col min="1" max="1" width="11.5703125" style="1"/>
    <col min="2" max="2" width="13.140625" bestFit="1" customWidth="1"/>
    <col min="3" max="3" width="13.7109375" style="6" customWidth="1"/>
  </cols>
  <sheetData>
    <row r="1" spans="1:4" x14ac:dyDescent="0.25">
      <c r="A1" s="4" t="s">
        <v>0</v>
      </c>
      <c r="B1" s="3" t="s">
        <v>1</v>
      </c>
      <c r="C1" s="5" t="s">
        <v>2</v>
      </c>
      <c r="D1" s="3" t="s">
        <v>3</v>
      </c>
    </row>
    <row r="2" spans="1:4" x14ac:dyDescent="0.25">
      <c r="A2" s="25">
        <v>1954</v>
      </c>
      <c r="B2" s="24"/>
      <c r="C2" s="27">
        <v>7.1526999999999993E-2</v>
      </c>
      <c r="D2" s="6"/>
    </row>
    <row r="3" spans="1:4" x14ac:dyDescent="0.25">
      <c r="A3" s="25">
        <v>1955</v>
      </c>
      <c r="B3" s="26"/>
      <c r="C3" s="6">
        <v>7.2980000000000003E-2</v>
      </c>
      <c r="D3" s="6">
        <v>0</v>
      </c>
    </row>
    <row r="4" spans="1:4" x14ac:dyDescent="0.25">
      <c r="A4" s="25">
        <v>1956</v>
      </c>
      <c r="B4" s="26"/>
      <c r="C4" s="27">
        <v>0.11064599999999999</v>
      </c>
      <c r="D4" s="6">
        <v>0</v>
      </c>
    </row>
    <row r="5" spans="1:4" x14ac:dyDescent="0.25">
      <c r="A5" s="25">
        <v>1957</v>
      </c>
      <c r="B5" s="26"/>
      <c r="C5" s="27">
        <v>9.5048999999999995E-2</v>
      </c>
      <c r="D5" s="6">
        <v>0.25</v>
      </c>
    </row>
    <row r="6" spans="1:4" x14ac:dyDescent="0.25">
      <c r="A6" s="25">
        <v>1958</v>
      </c>
      <c r="B6" s="26"/>
      <c r="C6" s="27">
        <v>0.102633</v>
      </c>
      <c r="D6" s="6">
        <v>0</v>
      </c>
    </row>
    <row r="7" spans="1:4" x14ac:dyDescent="0.25">
      <c r="A7" s="25">
        <v>1959</v>
      </c>
      <c r="B7" s="26"/>
      <c r="C7" s="27">
        <v>0.17837900000000001</v>
      </c>
      <c r="D7" s="6">
        <v>0.2</v>
      </c>
    </row>
    <row r="8" spans="1:4" x14ac:dyDescent="0.25">
      <c r="A8" s="25">
        <v>1960</v>
      </c>
      <c r="B8" s="26"/>
      <c r="C8" s="27">
        <v>0.118781</v>
      </c>
      <c r="D8" s="6">
        <v>0</v>
      </c>
    </row>
    <row r="9" spans="1:4" x14ac:dyDescent="0.25">
      <c r="A9" s="25">
        <v>1961</v>
      </c>
      <c r="B9" s="26"/>
      <c r="C9" s="27">
        <v>0.12559999999999999</v>
      </c>
      <c r="D9" s="6">
        <v>0.16669999999999999</v>
      </c>
    </row>
    <row r="10" spans="1:4" x14ac:dyDescent="0.25">
      <c r="A10" s="25">
        <v>1962</v>
      </c>
      <c r="B10" s="26"/>
      <c r="C10" s="27">
        <v>0.133516</v>
      </c>
      <c r="D10" s="6">
        <v>0</v>
      </c>
    </row>
    <row r="11" spans="1:4" x14ac:dyDescent="0.25">
      <c r="A11" s="25">
        <v>1963</v>
      </c>
      <c r="B11" s="26"/>
      <c r="C11" s="27">
        <v>0.17837900000000001</v>
      </c>
      <c r="D11" s="6">
        <v>0.28570000000000001</v>
      </c>
    </row>
    <row r="12" spans="1:4" x14ac:dyDescent="0.25">
      <c r="A12" s="25">
        <v>1964</v>
      </c>
      <c r="B12" s="26"/>
      <c r="C12" s="27">
        <v>0.19406999999999999</v>
      </c>
      <c r="D12" s="6">
        <v>0.1111</v>
      </c>
    </row>
    <row r="13" spans="1:4" x14ac:dyDescent="0.25">
      <c r="A13" s="25">
        <v>1965</v>
      </c>
      <c r="B13" s="26"/>
      <c r="C13" s="27">
        <v>0.22209499999999999</v>
      </c>
      <c r="D13" s="6">
        <v>0.2</v>
      </c>
    </row>
    <row r="14" spans="1:4" x14ac:dyDescent="0.25">
      <c r="A14" s="1">
        <v>1966</v>
      </c>
      <c r="C14" s="6">
        <v>0.25</v>
      </c>
      <c r="D14" s="6">
        <v>8.3299999999999999E-2</v>
      </c>
    </row>
    <row r="15" spans="1:4" x14ac:dyDescent="0.25">
      <c r="A15" s="1">
        <v>1967</v>
      </c>
      <c r="B15" s="2">
        <v>420</v>
      </c>
      <c r="C15" s="6">
        <v>0.26860000000000001</v>
      </c>
      <c r="D15" s="6">
        <v>7.17E-2</v>
      </c>
    </row>
    <row r="16" spans="1:4" x14ac:dyDescent="0.25">
      <c r="A16" s="1">
        <v>1968</v>
      </c>
      <c r="B16" s="2">
        <v>420</v>
      </c>
      <c r="C16" s="6">
        <v>0.28610000000000002</v>
      </c>
      <c r="D16" s="6">
        <v>6.5100000000000005E-2</v>
      </c>
    </row>
    <row r="17" spans="1:4" x14ac:dyDescent="0.25">
      <c r="A17" s="1">
        <v>1969</v>
      </c>
      <c r="B17" s="2">
        <v>461</v>
      </c>
      <c r="C17" s="6">
        <v>0.31080000000000002</v>
      </c>
      <c r="D17" s="6">
        <v>8.6300000000000002E-2</v>
      </c>
    </row>
    <row r="18" spans="1:4" x14ac:dyDescent="0.25">
      <c r="A18" s="1">
        <v>1970</v>
      </c>
      <c r="B18" s="2">
        <v>519</v>
      </c>
      <c r="C18" s="6">
        <v>0.33129999999999998</v>
      </c>
      <c r="D18" s="6">
        <v>6.5799999999999997E-2</v>
      </c>
    </row>
    <row r="19" spans="1:4" x14ac:dyDescent="0.25">
      <c r="A19" s="1">
        <v>1971</v>
      </c>
      <c r="B19" s="2">
        <v>519</v>
      </c>
      <c r="C19" s="6">
        <v>0.37780000000000002</v>
      </c>
      <c r="D19" s="6">
        <v>0.14030000000000001</v>
      </c>
    </row>
    <row r="20" spans="1:4" x14ac:dyDescent="0.25">
      <c r="A20" s="1">
        <v>1972</v>
      </c>
      <c r="B20" s="2">
        <v>624</v>
      </c>
      <c r="C20" s="6">
        <v>0.43059999999999998</v>
      </c>
      <c r="D20" s="6">
        <v>0.1399</v>
      </c>
    </row>
    <row r="21" spans="1:4" x14ac:dyDescent="0.25">
      <c r="A21" s="1">
        <v>1973</v>
      </c>
      <c r="B21" s="2">
        <v>660</v>
      </c>
      <c r="C21" s="6">
        <v>0.5343</v>
      </c>
      <c r="D21" s="6">
        <v>0.24079999999999999</v>
      </c>
    </row>
    <row r="22" spans="1:4" x14ac:dyDescent="0.25">
      <c r="A22" s="1">
        <v>1974</v>
      </c>
      <c r="B22" s="2">
        <v>950</v>
      </c>
      <c r="C22" s="6">
        <v>0.67510000000000003</v>
      </c>
      <c r="D22" s="6">
        <v>0.26350000000000001</v>
      </c>
    </row>
    <row r="23" spans="1:4" x14ac:dyDescent="0.25">
      <c r="A23" s="1">
        <v>1975</v>
      </c>
      <c r="B23" s="2">
        <v>1200</v>
      </c>
      <c r="C23" s="6">
        <v>0.79510000000000003</v>
      </c>
      <c r="D23" s="6">
        <v>0.1777</v>
      </c>
    </row>
    <row r="24" spans="1:4" x14ac:dyDescent="0.25">
      <c r="A24" s="1">
        <v>1976</v>
      </c>
      <c r="B24" s="2">
        <v>1350</v>
      </c>
      <c r="C24" s="6">
        <v>0.99990000000000001</v>
      </c>
      <c r="D24" s="6">
        <v>0.2576</v>
      </c>
    </row>
    <row r="25" spans="1:4" x14ac:dyDescent="0.25">
      <c r="A25" s="1">
        <v>1977</v>
      </c>
      <c r="B25" s="2">
        <v>1887.5</v>
      </c>
      <c r="C25" s="6">
        <v>1.2869999999999999</v>
      </c>
      <c r="D25" s="6">
        <v>0.28710000000000002</v>
      </c>
    </row>
    <row r="26" spans="1:4" x14ac:dyDescent="0.25">
      <c r="A26" s="1">
        <v>1978</v>
      </c>
      <c r="B26" s="2">
        <v>2500</v>
      </c>
      <c r="C26" s="6">
        <v>1.5241</v>
      </c>
      <c r="D26" s="6">
        <v>0.1842</v>
      </c>
    </row>
    <row r="27" spans="1:4" x14ac:dyDescent="0.25">
      <c r="A27" s="1">
        <v>1979</v>
      </c>
      <c r="B27" s="2">
        <v>3450</v>
      </c>
      <c r="C27" s="6">
        <v>1.9631000000000001</v>
      </c>
      <c r="D27" s="6">
        <v>0.28799999999999998</v>
      </c>
    </row>
    <row r="28" spans="1:4" x14ac:dyDescent="0.25">
      <c r="A28" s="1">
        <v>1980</v>
      </c>
      <c r="B28" s="2">
        <v>4500</v>
      </c>
      <c r="C28" s="6">
        <v>2.4706000000000001</v>
      </c>
      <c r="D28" s="6">
        <v>0.25850000000000001</v>
      </c>
    </row>
    <row r="29" spans="1:4" x14ac:dyDescent="0.25">
      <c r="A29" s="1">
        <v>1981</v>
      </c>
      <c r="B29" s="2">
        <v>5700</v>
      </c>
      <c r="C29" s="6">
        <v>3.1242999999999999</v>
      </c>
      <c r="D29" s="6">
        <v>0.2636</v>
      </c>
    </row>
    <row r="30" spans="1:4" x14ac:dyDescent="0.25">
      <c r="A30" s="1">
        <v>1982</v>
      </c>
      <c r="B30" s="2">
        <v>7410</v>
      </c>
      <c r="C30" s="6">
        <v>3.8751000000000002</v>
      </c>
      <c r="D30" s="6">
        <v>0.24030000000000001</v>
      </c>
    </row>
    <row r="31" spans="1:4" x14ac:dyDescent="0.25">
      <c r="A31" s="1">
        <v>1983</v>
      </c>
      <c r="B31" s="2">
        <v>9261</v>
      </c>
      <c r="C31" s="6">
        <v>4.5198</v>
      </c>
      <c r="D31" s="6">
        <v>0.16639999999999999</v>
      </c>
    </row>
    <row r="32" spans="1:4" x14ac:dyDescent="0.25">
      <c r="A32" s="1">
        <v>1984</v>
      </c>
      <c r="B32" s="2">
        <v>11298</v>
      </c>
      <c r="C32" s="6">
        <v>5.3461999999999996</v>
      </c>
      <c r="D32" s="6">
        <v>0.18279999999999999</v>
      </c>
    </row>
    <row r="33" spans="1:4" x14ac:dyDescent="0.25">
      <c r="A33" s="1">
        <v>1985</v>
      </c>
      <c r="B33" s="2">
        <v>13558</v>
      </c>
      <c r="C33" s="6">
        <v>6.5465</v>
      </c>
      <c r="D33" s="6">
        <v>0.22450000000000001</v>
      </c>
    </row>
    <row r="34" spans="1:4" x14ac:dyDescent="0.25">
      <c r="A34" s="1">
        <v>1986</v>
      </c>
      <c r="B34" s="2">
        <v>16812</v>
      </c>
      <c r="C34" s="6">
        <v>7.9177</v>
      </c>
      <c r="D34" s="6">
        <v>0.20949999999999999</v>
      </c>
    </row>
    <row r="35" spans="1:4" x14ac:dyDescent="0.25">
      <c r="A35" s="1">
        <v>1987</v>
      </c>
      <c r="B35" s="2">
        <v>20510</v>
      </c>
      <c r="C35" s="6">
        <v>9.8196999999999992</v>
      </c>
      <c r="D35" s="6">
        <v>0.2402</v>
      </c>
    </row>
    <row r="36" spans="1:4" x14ac:dyDescent="0.25">
      <c r="A36" s="1">
        <v>1988</v>
      </c>
      <c r="B36" s="2">
        <v>25638</v>
      </c>
      <c r="C36" s="6">
        <v>12.5815</v>
      </c>
      <c r="D36" s="6">
        <v>0.28120000000000001</v>
      </c>
    </row>
    <row r="37" spans="1:4" x14ac:dyDescent="0.25">
      <c r="A37" s="1">
        <v>1989</v>
      </c>
      <c r="B37" s="2">
        <v>32560</v>
      </c>
      <c r="C37" s="6">
        <v>15.8681</v>
      </c>
      <c r="D37" s="6">
        <v>0.26119999999999999</v>
      </c>
    </row>
    <row r="38" spans="1:4" x14ac:dyDescent="0.25">
      <c r="A38" s="1">
        <v>1990</v>
      </c>
      <c r="B38" s="2">
        <v>41025</v>
      </c>
      <c r="C38" s="6">
        <v>21.004200000000001</v>
      </c>
      <c r="D38" s="6">
        <v>0.3236</v>
      </c>
    </row>
    <row r="39" spans="1:4" x14ac:dyDescent="0.25">
      <c r="A39" s="1">
        <v>1991</v>
      </c>
      <c r="B39" s="2">
        <v>51720</v>
      </c>
      <c r="C39" s="6">
        <v>26.638400000000001</v>
      </c>
      <c r="D39" s="6">
        <v>0.26819999999999999</v>
      </c>
    </row>
    <row r="40" spans="1:4" x14ac:dyDescent="0.25">
      <c r="A40" s="1">
        <v>1992</v>
      </c>
      <c r="B40" s="2">
        <v>65190</v>
      </c>
      <c r="C40" s="6">
        <v>33.333599999999997</v>
      </c>
      <c r="D40" s="6">
        <v>0.25130000000000002</v>
      </c>
    </row>
    <row r="41" spans="1:4" x14ac:dyDescent="0.25">
      <c r="A41" s="1">
        <v>1993</v>
      </c>
      <c r="B41" s="2">
        <v>81510</v>
      </c>
      <c r="C41" s="6">
        <v>40.869599999999998</v>
      </c>
      <c r="D41" s="6">
        <v>0.22600000000000001</v>
      </c>
    </row>
    <row r="42" spans="1:4" x14ac:dyDescent="0.25">
      <c r="A42" s="1">
        <v>1994</v>
      </c>
      <c r="B42" s="2">
        <v>98700</v>
      </c>
      <c r="C42" s="6">
        <v>50.104500000000002</v>
      </c>
      <c r="D42" s="6">
        <v>0.22589999999999999</v>
      </c>
    </row>
    <row r="43" spans="1:4" x14ac:dyDescent="0.25">
      <c r="A43" s="1">
        <v>1995</v>
      </c>
      <c r="B43" s="2">
        <v>118934</v>
      </c>
      <c r="C43" s="6">
        <v>59.858600000000003</v>
      </c>
      <c r="D43" s="6">
        <v>0.1946</v>
      </c>
    </row>
    <row r="44" spans="1:4" x14ac:dyDescent="0.25">
      <c r="A44" s="1">
        <v>1996</v>
      </c>
      <c r="B44" s="2">
        <v>142125</v>
      </c>
      <c r="C44" s="6">
        <v>72.811400000000006</v>
      </c>
      <c r="D44" s="6">
        <v>0.21629999999999999</v>
      </c>
    </row>
    <row r="45" spans="1:4" x14ac:dyDescent="0.25">
      <c r="A45" s="1">
        <v>1997</v>
      </c>
      <c r="B45" s="2">
        <v>172005</v>
      </c>
      <c r="C45" s="6">
        <v>85.687600000000003</v>
      </c>
      <c r="D45" s="6">
        <v>0.17680000000000001</v>
      </c>
    </row>
    <row r="46" spans="1:4" x14ac:dyDescent="0.25">
      <c r="A46" s="1">
        <v>1998</v>
      </c>
      <c r="B46" s="2">
        <v>203825.93</v>
      </c>
      <c r="C46" s="6">
        <v>100</v>
      </c>
      <c r="D46" s="6">
        <v>0.16700000000000001</v>
      </c>
    </row>
    <row r="47" spans="1:4" x14ac:dyDescent="0.25">
      <c r="A47" s="1">
        <v>1999</v>
      </c>
      <c r="B47" s="2">
        <v>236460</v>
      </c>
      <c r="C47" s="6">
        <v>109.23</v>
      </c>
      <c r="D47" s="6">
        <v>9.2299999999999993E-2</v>
      </c>
    </row>
    <row r="48" spans="1:4" x14ac:dyDescent="0.25">
      <c r="A48" s="1">
        <v>2000</v>
      </c>
      <c r="B48" s="2">
        <v>260106</v>
      </c>
      <c r="C48" s="6">
        <v>118.79</v>
      </c>
      <c r="D48" s="6">
        <v>8.7499999999999994E-2</v>
      </c>
    </row>
    <row r="49" spans="1:4" x14ac:dyDescent="0.25">
      <c r="A49" s="1">
        <v>2001</v>
      </c>
      <c r="B49" s="2">
        <v>286000</v>
      </c>
      <c r="C49" s="6">
        <v>127.87</v>
      </c>
      <c r="D49" s="6">
        <v>7.6499999999999999E-2</v>
      </c>
    </row>
    <row r="50" spans="1:4" x14ac:dyDescent="0.25">
      <c r="A50" s="1">
        <v>2002</v>
      </c>
      <c r="B50" s="2">
        <v>309000</v>
      </c>
      <c r="C50" s="6">
        <v>136.81</v>
      </c>
      <c r="D50" s="6">
        <v>6.9900000000000004E-2</v>
      </c>
    </row>
    <row r="51" spans="1:4" x14ac:dyDescent="0.25">
      <c r="A51" s="1">
        <v>2003</v>
      </c>
      <c r="B51" s="2">
        <v>332000</v>
      </c>
      <c r="C51" s="6">
        <v>145.69</v>
      </c>
      <c r="D51" s="6">
        <v>6.4899999999999999E-2</v>
      </c>
    </row>
    <row r="52" spans="1:4" x14ac:dyDescent="0.25">
      <c r="A52" s="1">
        <v>2004</v>
      </c>
      <c r="B52" s="2">
        <v>358000</v>
      </c>
      <c r="C52" s="6">
        <v>153.69999999999999</v>
      </c>
      <c r="D52" s="6">
        <v>5.5E-2</v>
      </c>
    </row>
    <row r="53" spans="1:4" x14ac:dyDescent="0.25">
      <c r="A53" s="1">
        <v>2005</v>
      </c>
      <c r="B53" s="2">
        <v>381500</v>
      </c>
      <c r="C53" s="6">
        <v>161.16</v>
      </c>
      <c r="D53" s="6">
        <v>4.8500000000000001E-2</v>
      </c>
    </row>
    <row r="54" spans="1:4" x14ac:dyDescent="0.25">
      <c r="A54" s="1">
        <v>2006</v>
      </c>
      <c r="B54" s="2">
        <v>408000</v>
      </c>
      <c r="C54" s="6">
        <v>168.38</v>
      </c>
      <c r="D54" s="6">
        <v>4.48E-2</v>
      </c>
    </row>
    <row r="55" spans="1:4" x14ac:dyDescent="0.25">
      <c r="A55" s="1">
        <v>2007</v>
      </c>
      <c r="B55" s="2">
        <v>433700</v>
      </c>
      <c r="C55" s="6">
        <v>177.97</v>
      </c>
      <c r="D55" s="6">
        <v>5.6899999999999999E-2</v>
      </c>
    </row>
    <row r="56" spans="1:4" x14ac:dyDescent="0.25">
      <c r="A56" s="1">
        <v>2008</v>
      </c>
      <c r="B56" s="32">
        <v>461500</v>
      </c>
      <c r="D56" s="59">
        <v>7.6700000000000004E-2</v>
      </c>
    </row>
    <row r="57" spans="1:4" x14ac:dyDescent="0.25">
      <c r="A57" s="1">
        <v>2009</v>
      </c>
      <c r="B57" s="32">
        <v>496900</v>
      </c>
      <c r="D57" s="59">
        <v>0.02</v>
      </c>
    </row>
    <row r="58" spans="1:4" x14ac:dyDescent="0.25">
      <c r="A58" s="1">
        <v>2010</v>
      </c>
      <c r="B58" s="32">
        <v>515000</v>
      </c>
      <c r="D58" s="58">
        <v>3.1699999999999999E-2</v>
      </c>
    </row>
    <row r="59" spans="1:4" x14ac:dyDescent="0.25">
      <c r="A59" s="1">
        <v>2011</v>
      </c>
      <c r="B59" s="32">
        <v>535600</v>
      </c>
      <c r="D59" s="58">
        <v>3.73E-2</v>
      </c>
    </row>
    <row r="60" spans="1:4" x14ac:dyDescent="0.25">
      <c r="A60" s="1">
        <v>2012</v>
      </c>
      <c r="B60" s="32">
        <v>566700</v>
      </c>
      <c r="D60" s="58">
        <v>2.4400000000000002E-2</v>
      </c>
    </row>
    <row r="61" spans="1:4" x14ac:dyDescent="0.25">
      <c r="A61" s="1">
        <v>2013</v>
      </c>
      <c r="B61" s="32">
        <v>589500</v>
      </c>
      <c r="D61" s="58">
        <v>1.9400000000000001E-2</v>
      </c>
    </row>
    <row r="62" spans="1:4" x14ac:dyDescent="0.25">
      <c r="A62" s="1">
        <v>2014</v>
      </c>
      <c r="B62" s="32">
        <v>616000</v>
      </c>
      <c r="D62" s="58">
        <v>3.6600000000000001E-2</v>
      </c>
    </row>
    <row r="63" spans="1:4" x14ac:dyDescent="0.25">
      <c r="A63" s="1">
        <v>2015</v>
      </c>
      <c r="B63" s="32">
        <v>644350</v>
      </c>
      <c r="D63" s="58">
        <v>6.7699999999999996E-2</v>
      </c>
    </row>
    <row r="64" spans="1:4" x14ac:dyDescent="0.25">
      <c r="A64" s="1">
        <v>2016</v>
      </c>
      <c r="B64" s="32">
        <v>689455</v>
      </c>
      <c r="D64" s="58">
        <v>5.7500000000000002E-2</v>
      </c>
    </row>
    <row r="65" spans="1:4" x14ac:dyDescent="0.25">
      <c r="A65" s="1">
        <v>2017</v>
      </c>
      <c r="B65" s="32">
        <v>737717</v>
      </c>
      <c r="D65" s="58">
        <v>4.0899999999999999E-2</v>
      </c>
    </row>
    <row r="66" spans="1:4" x14ac:dyDescent="0.25">
      <c r="A66" s="1">
        <v>2018</v>
      </c>
      <c r="B66" s="32">
        <v>828116</v>
      </c>
      <c r="D66" s="58">
        <v>3.1800000000000002E-2</v>
      </c>
    </row>
    <row r="67" spans="1:4" x14ac:dyDescent="0.25">
      <c r="A67" s="1">
        <v>2019</v>
      </c>
      <c r="B67" s="32">
        <v>828116</v>
      </c>
      <c r="D67" s="58">
        <v>3.7999999999999999E-2</v>
      </c>
    </row>
    <row r="68" spans="1:4" x14ac:dyDescent="0.25">
      <c r="A68" s="1">
        <v>2020</v>
      </c>
      <c r="B68" s="32">
        <v>877803</v>
      </c>
      <c r="D68" s="58">
        <v>1.61E-2</v>
      </c>
    </row>
    <row r="69" spans="1:4" x14ac:dyDescent="0.25">
      <c r="A69" s="1">
        <v>2021</v>
      </c>
      <c r="B69" s="32">
        <v>908526</v>
      </c>
      <c r="D69" s="58">
        <v>5.62E-2</v>
      </c>
    </row>
    <row r="70" spans="1:4" x14ac:dyDescent="0.25">
      <c r="A70" s="1">
        <v>2022</v>
      </c>
      <c r="B70" s="32">
        <v>1000000</v>
      </c>
      <c r="D70" s="58">
        <v>0.13120000000000001</v>
      </c>
    </row>
    <row r="71" spans="1:4" x14ac:dyDescent="0.25">
      <c r="A71" s="1">
        <v>2023</v>
      </c>
    </row>
    <row r="72" spans="1:4" x14ac:dyDescent="0.25">
      <c r="A72" s="1">
        <v>2024</v>
      </c>
    </row>
    <row r="73" spans="1:4" x14ac:dyDescent="0.25">
      <c r="A73" s="1">
        <v>2025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6"/>
  <sheetViews>
    <sheetView topLeftCell="A59" workbookViewId="0">
      <selection activeCell="A73" sqref="A73:C73"/>
    </sheetView>
  </sheetViews>
  <sheetFormatPr defaultColWidth="11.42578125" defaultRowHeight="15" x14ac:dyDescent="0.25"/>
  <cols>
    <col min="1" max="1" width="21.28515625" customWidth="1"/>
    <col min="2" max="2" width="21" style="6" customWidth="1"/>
    <col min="3" max="3" width="11.5703125" style="6"/>
    <col min="4" max="4" width="11.7109375" bestFit="1" customWidth="1"/>
  </cols>
  <sheetData>
    <row r="1" spans="1:3" x14ac:dyDescent="0.25">
      <c r="A1" s="8" t="s">
        <v>4</v>
      </c>
      <c r="B1" s="10"/>
      <c r="C1" s="13"/>
    </row>
    <row r="2" spans="1:3" x14ac:dyDescent="0.25">
      <c r="A2" s="9" t="s">
        <v>5</v>
      </c>
      <c r="B2" s="11" t="s">
        <v>6</v>
      </c>
      <c r="C2" s="11" t="s">
        <v>7</v>
      </c>
    </row>
    <row r="3" spans="1:3" x14ac:dyDescent="0.25">
      <c r="A3" s="7" t="s">
        <v>8</v>
      </c>
      <c r="B3" s="12"/>
      <c r="C3" s="12"/>
    </row>
    <row r="4" spans="1:3" x14ac:dyDescent="0.25">
      <c r="A4">
        <v>1954</v>
      </c>
      <c r="B4" s="6">
        <v>0.04</v>
      </c>
    </row>
    <row r="5" spans="1:3" x14ac:dyDescent="0.25">
      <c r="A5">
        <v>1955</v>
      </c>
      <c r="B5" s="6">
        <v>0.04</v>
      </c>
      <c r="C5" s="6">
        <v>0</v>
      </c>
    </row>
    <row r="6" spans="1:3" x14ac:dyDescent="0.25">
      <c r="A6">
        <v>1956</v>
      </c>
      <c r="B6" s="6">
        <v>0.04</v>
      </c>
      <c r="C6" s="6">
        <v>0</v>
      </c>
    </row>
    <row r="7" spans="1:3" x14ac:dyDescent="0.25">
      <c r="A7">
        <v>1957</v>
      </c>
      <c r="B7" s="6">
        <v>0.05</v>
      </c>
      <c r="C7" s="6">
        <v>0.25</v>
      </c>
    </row>
    <row r="8" spans="1:3" x14ac:dyDescent="0.25">
      <c r="A8">
        <v>1958</v>
      </c>
      <c r="B8" s="6">
        <v>0.05</v>
      </c>
      <c r="C8" s="6">
        <v>0</v>
      </c>
    </row>
    <row r="9" spans="1:3" x14ac:dyDescent="0.25">
      <c r="A9">
        <v>1959</v>
      </c>
      <c r="B9" s="6">
        <v>0.06</v>
      </c>
      <c r="C9" s="6">
        <v>0.2</v>
      </c>
    </row>
    <row r="10" spans="1:3" x14ac:dyDescent="0.25">
      <c r="A10">
        <v>1960</v>
      </c>
      <c r="B10" s="6">
        <v>0.06</v>
      </c>
      <c r="C10" s="6">
        <v>0</v>
      </c>
    </row>
    <row r="11" spans="1:3" x14ac:dyDescent="0.25">
      <c r="A11">
        <v>1961</v>
      </c>
      <c r="B11" s="6">
        <v>7.0000000000000007E-2</v>
      </c>
      <c r="C11" s="6">
        <v>0.16669999999999999</v>
      </c>
    </row>
    <row r="12" spans="1:3" x14ac:dyDescent="0.25">
      <c r="A12">
        <v>1962</v>
      </c>
      <c r="B12" s="6">
        <v>7.0000000000000007E-2</v>
      </c>
      <c r="C12" s="6">
        <v>0</v>
      </c>
    </row>
    <row r="13" spans="1:3" x14ac:dyDescent="0.25">
      <c r="A13">
        <v>1963</v>
      </c>
      <c r="B13" s="6">
        <v>0.09</v>
      </c>
      <c r="C13" s="6">
        <v>0.28570000000000001</v>
      </c>
    </row>
    <row r="14" spans="1:3" x14ac:dyDescent="0.25">
      <c r="A14">
        <v>1964</v>
      </c>
      <c r="B14" s="6">
        <v>0.1</v>
      </c>
      <c r="C14" s="6">
        <v>0.1111</v>
      </c>
    </row>
    <row r="15" spans="1:3" x14ac:dyDescent="0.25">
      <c r="A15">
        <v>1965</v>
      </c>
      <c r="B15" s="6">
        <v>0.12</v>
      </c>
      <c r="C15" s="6">
        <v>0.2</v>
      </c>
    </row>
    <row r="16" spans="1:3" x14ac:dyDescent="0.25">
      <c r="A16">
        <v>1966</v>
      </c>
      <c r="B16" s="6">
        <v>0.13</v>
      </c>
      <c r="C16" s="6">
        <v>8.3299999999999999E-2</v>
      </c>
    </row>
    <row r="17" spans="1:3" x14ac:dyDescent="0.25">
      <c r="A17">
        <v>1967</v>
      </c>
      <c r="B17" s="6">
        <v>0.14000000000000001</v>
      </c>
      <c r="C17" s="6">
        <v>7.17E-2</v>
      </c>
    </row>
    <row r="18" spans="1:3" x14ac:dyDescent="0.25">
      <c r="A18">
        <v>1968</v>
      </c>
      <c r="B18" s="6">
        <v>0.15</v>
      </c>
      <c r="C18" s="6">
        <v>6.5100000000000005E-2</v>
      </c>
    </row>
    <row r="19" spans="1:3" x14ac:dyDescent="0.25">
      <c r="A19">
        <v>1969</v>
      </c>
      <c r="B19" s="6">
        <v>0.16</v>
      </c>
      <c r="C19" s="6">
        <v>8.6300000000000002E-2</v>
      </c>
    </row>
    <row r="20" spans="1:3" x14ac:dyDescent="0.25">
      <c r="A20">
        <v>1970</v>
      </c>
      <c r="B20" s="6">
        <v>0.17</v>
      </c>
      <c r="C20" s="6">
        <v>6.5799999999999997E-2</v>
      </c>
    </row>
    <row r="21" spans="1:3" x14ac:dyDescent="0.25">
      <c r="A21">
        <v>1971</v>
      </c>
      <c r="B21" s="6">
        <v>0.2</v>
      </c>
      <c r="C21" s="6">
        <v>0.14030000000000001</v>
      </c>
    </row>
    <row r="22" spans="1:3" x14ac:dyDescent="0.25">
      <c r="A22">
        <v>1972</v>
      </c>
      <c r="B22" s="6">
        <v>0.22</v>
      </c>
      <c r="C22" s="6">
        <v>0.1399</v>
      </c>
    </row>
    <row r="23" spans="1:3" x14ac:dyDescent="0.25">
      <c r="A23">
        <v>1973</v>
      </c>
      <c r="B23" s="6">
        <v>0.28000000000000003</v>
      </c>
      <c r="C23" s="6">
        <v>0.24079999999999999</v>
      </c>
    </row>
    <row r="24" spans="1:3" x14ac:dyDescent="0.25">
      <c r="A24">
        <v>1974</v>
      </c>
      <c r="B24" s="6">
        <v>0.35</v>
      </c>
      <c r="C24" s="6">
        <v>0.26350000000000001</v>
      </c>
    </row>
    <row r="25" spans="1:3" x14ac:dyDescent="0.25">
      <c r="A25">
        <v>1975</v>
      </c>
      <c r="B25" s="6">
        <v>0.41</v>
      </c>
      <c r="C25" s="6">
        <v>0.1777</v>
      </c>
    </row>
    <row r="26" spans="1:3" x14ac:dyDescent="0.25">
      <c r="A26">
        <v>1976</v>
      </c>
      <c r="B26" s="6">
        <v>0.52</v>
      </c>
      <c r="C26" s="6">
        <v>0.2576</v>
      </c>
    </row>
    <row r="27" spans="1:3" x14ac:dyDescent="0.25">
      <c r="A27">
        <v>1977</v>
      </c>
      <c r="B27" s="6">
        <v>0.67</v>
      </c>
      <c r="C27" s="6">
        <v>0.28710000000000002</v>
      </c>
    </row>
    <row r="28" spans="1:3" x14ac:dyDescent="0.25">
      <c r="A28">
        <v>1978</v>
      </c>
      <c r="B28" s="6">
        <v>0.8</v>
      </c>
      <c r="C28" s="6">
        <v>0.1842</v>
      </c>
    </row>
    <row r="29" spans="1:3" x14ac:dyDescent="0.25">
      <c r="A29">
        <v>1979</v>
      </c>
      <c r="B29" s="6">
        <v>1.02</v>
      </c>
      <c r="C29" s="6">
        <v>0.28799999999999998</v>
      </c>
    </row>
    <row r="30" spans="1:3" x14ac:dyDescent="0.25">
      <c r="A30">
        <v>1980</v>
      </c>
      <c r="B30" s="6">
        <v>1.29</v>
      </c>
      <c r="C30" s="6">
        <v>0.25850000000000001</v>
      </c>
    </row>
    <row r="31" spans="1:3" x14ac:dyDescent="0.25">
      <c r="A31">
        <v>1981</v>
      </c>
      <c r="B31" s="6">
        <v>1.63</v>
      </c>
      <c r="C31" s="6">
        <v>0.2636</v>
      </c>
    </row>
    <row r="32" spans="1:3" x14ac:dyDescent="0.25">
      <c r="A32">
        <v>1982</v>
      </c>
      <c r="B32" s="6">
        <v>2.02</v>
      </c>
      <c r="C32" s="6">
        <v>0.24030000000000001</v>
      </c>
    </row>
    <row r="33" spans="1:3" x14ac:dyDescent="0.25">
      <c r="A33">
        <v>1983</v>
      </c>
      <c r="B33" s="6">
        <v>2.36</v>
      </c>
      <c r="C33" s="6">
        <v>0.16639999999999999</v>
      </c>
    </row>
    <row r="34" spans="1:3" x14ac:dyDescent="0.25">
      <c r="A34">
        <v>1984</v>
      </c>
      <c r="B34" s="6">
        <v>2.79</v>
      </c>
      <c r="C34" s="6">
        <v>0.18279999999999999</v>
      </c>
    </row>
    <row r="35" spans="1:3" x14ac:dyDescent="0.25">
      <c r="A35">
        <v>1985</v>
      </c>
      <c r="B35" s="6">
        <v>3.42</v>
      </c>
      <c r="C35" s="6">
        <v>0.22450000000000001</v>
      </c>
    </row>
    <row r="36" spans="1:3" x14ac:dyDescent="0.25">
      <c r="A36">
        <v>1986</v>
      </c>
      <c r="B36" s="6">
        <v>4.13</v>
      </c>
      <c r="C36" s="6">
        <v>0.20949999999999999</v>
      </c>
    </row>
    <row r="37" spans="1:3" x14ac:dyDescent="0.25">
      <c r="A37">
        <v>1987</v>
      </c>
      <c r="B37" s="6">
        <v>5.12</v>
      </c>
      <c r="C37" s="6">
        <v>0.2402</v>
      </c>
    </row>
    <row r="38" spans="1:3" x14ac:dyDescent="0.25">
      <c r="A38">
        <v>1988</v>
      </c>
      <c r="B38" s="6">
        <v>6.57</v>
      </c>
      <c r="C38" s="6">
        <v>0.28120000000000001</v>
      </c>
    </row>
    <row r="39" spans="1:3" x14ac:dyDescent="0.25">
      <c r="A39">
        <v>1989</v>
      </c>
      <c r="B39" s="6">
        <v>8.2799999999999994</v>
      </c>
      <c r="C39" s="6">
        <v>0.26119999999999999</v>
      </c>
    </row>
    <row r="40" spans="1:3" x14ac:dyDescent="0.25">
      <c r="A40">
        <v>1990</v>
      </c>
      <c r="B40" s="6">
        <v>10.96</v>
      </c>
      <c r="C40" s="6">
        <v>0.3236</v>
      </c>
    </row>
    <row r="41" spans="1:3" x14ac:dyDescent="0.25">
      <c r="A41">
        <v>1991</v>
      </c>
      <c r="B41" s="6">
        <v>13.9</v>
      </c>
      <c r="C41" s="6">
        <v>0.26819999999999999</v>
      </c>
    </row>
    <row r="42" spans="1:3" x14ac:dyDescent="0.25">
      <c r="A42">
        <v>1992</v>
      </c>
      <c r="B42" s="6">
        <v>17.399999999999999</v>
      </c>
      <c r="C42" s="6">
        <v>0.25130000000000002</v>
      </c>
    </row>
    <row r="43" spans="1:3" x14ac:dyDescent="0.25">
      <c r="A43">
        <v>1993</v>
      </c>
      <c r="B43" s="6">
        <v>21.33</v>
      </c>
      <c r="C43" s="6">
        <v>0.22600000000000001</v>
      </c>
    </row>
    <row r="44" spans="1:3" x14ac:dyDescent="0.25">
      <c r="A44">
        <v>1994</v>
      </c>
      <c r="B44" s="6">
        <v>26.15</v>
      </c>
      <c r="C44" s="6">
        <v>0.22589999999999999</v>
      </c>
    </row>
    <row r="45" spans="1:3" x14ac:dyDescent="0.25">
      <c r="A45">
        <v>1995</v>
      </c>
      <c r="B45" s="6">
        <v>31.24</v>
      </c>
      <c r="C45" s="6">
        <v>0.1946</v>
      </c>
    </row>
    <row r="46" spans="1:3" x14ac:dyDescent="0.25">
      <c r="A46">
        <v>1996</v>
      </c>
      <c r="B46" s="6">
        <v>38</v>
      </c>
      <c r="C46" s="6">
        <v>0.21629999999999999</v>
      </c>
    </row>
    <row r="47" spans="1:3" x14ac:dyDescent="0.25">
      <c r="A47">
        <v>1997</v>
      </c>
      <c r="B47" s="6">
        <v>44.72</v>
      </c>
      <c r="C47" s="6">
        <v>0.17680000000000001</v>
      </c>
    </row>
    <row r="48" spans="1:3" x14ac:dyDescent="0.25">
      <c r="A48">
        <v>1998</v>
      </c>
      <c r="B48" s="6">
        <v>52.18</v>
      </c>
      <c r="C48" s="6">
        <v>0.16700000000000001</v>
      </c>
    </row>
    <row r="49" spans="1:10" x14ac:dyDescent="0.25">
      <c r="A49">
        <v>1999</v>
      </c>
      <c r="B49" s="6">
        <v>57</v>
      </c>
      <c r="C49" s="6">
        <v>9.2299999999999993E-2</v>
      </c>
    </row>
    <row r="50" spans="1:10" x14ac:dyDescent="0.25">
      <c r="A50">
        <v>2000</v>
      </c>
      <c r="B50" s="6">
        <v>61.99</v>
      </c>
      <c r="C50" s="6">
        <v>8.7499999999999994E-2</v>
      </c>
    </row>
    <row r="51" spans="1:10" x14ac:dyDescent="0.25">
      <c r="A51">
        <v>2001</v>
      </c>
      <c r="B51" s="6">
        <v>66.73</v>
      </c>
      <c r="C51" s="6">
        <v>7.6499999999999999E-2</v>
      </c>
    </row>
    <row r="52" spans="1:10" ht="15.75" thickBot="1" x14ac:dyDescent="0.3">
      <c r="A52">
        <v>2002</v>
      </c>
      <c r="B52" s="6">
        <v>71.400000000000006</v>
      </c>
      <c r="C52" s="6">
        <v>6.9900000000000004E-2</v>
      </c>
    </row>
    <row r="53" spans="1:10" x14ac:dyDescent="0.25">
      <c r="A53">
        <v>2003</v>
      </c>
      <c r="B53" s="6">
        <v>76.03</v>
      </c>
      <c r="C53" s="6">
        <v>6.4899999999999999E-2</v>
      </c>
      <c r="F53" s="113" t="s">
        <v>9</v>
      </c>
      <c r="G53" s="114"/>
      <c r="H53" s="114"/>
      <c r="I53" s="114"/>
      <c r="J53" s="115"/>
    </row>
    <row r="54" spans="1:10" x14ac:dyDescent="0.25">
      <c r="A54">
        <v>2004</v>
      </c>
      <c r="B54" s="6">
        <v>80.209999999999994</v>
      </c>
      <c r="C54" s="6">
        <v>5.5E-2</v>
      </c>
      <c r="F54" s="116"/>
      <c r="G54" s="117"/>
      <c r="H54" s="117"/>
      <c r="I54" s="117"/>
      <c r="J54" s="118"/>
    </row>
    <row r="55" spans="1:10" x14ac:dyDescent="0.25">
      <c r="A55">
        <v>2005</v>
      </c>
      <c r="B55" s="6">
        <v>84.1</v>
      </c>
      <c r="C55" s="6">
        <v>4.8500000000000001E-2</v>
      </c>
      <c r="F55" s="116"/>
      <c r="G55" s="117"/>
      <c r="H55" s="117"/>
      <c r="I55" s="117"/>
      <c r="J55" s="118"/>
    </row>
    <row r="56" spans="1:10" x14ac:dyDescent="0.25">
      <c r="A56">
        <v>2006</v>
      </c>
      <c r="B56" s="6">
        <v>87.87</v>
      </c>
      <c r="C56" s="6">
        <v>4.48E-2</v>
      </c>
      <c r="F56" s="116"/>
      <c r="G56" s="117"/>
      <c r="H56" s="117"/>
      <c r="I56" s="117"/>
      <c r="J56" s="118"/>
    </row>
    <row r="57" spans="1:10" x14ac:dyDescent="0.25">
      <c r="A57">
        <v>2007</v>
      </c>
      <c r="B57" s="6">
        <v>92.87</v>
      </c>
      <c r="C57" s="6">
        <v>5.6899999999999999E-2</v>
      </c>
      <c r="F57" s="116"/>
      <c r="G57" s="117"/>
      <c r="H57" s="117"/>
      <c r="I57" s="117"/>
      <c r="J57" s="118"/>
    </row>
    <row r="58" spans="1:10" ht="15.75" thickBot="1" x14ac:dyDescent="0.3">
      <c r="A58">
        <v>2008</v>
      </c>
      <c r="B58" s="6">
        <v>100</v>
      </c>
      <c r="C58" s="6">
        <v>7.6700000000000004E-2</v>
      </c>
      <c r="D58" s="67"/>
      <c r="F58" s="119"/>
      <c r="G58" s="120"/>
      <c r="H58" s="120"/>
      <c r="I58" s="120"/>
      <c r="J58" s="121"/>
    </row>
    <row r="59" spans="1:10" x14ac:dyDescent="0.25">
      <c r="A59">
        <v>2009</v>
      </c>
      <c r="B59" s="6">
        <v>102</v>
      </c>
      <c r="C59" s="6">
        <v>0.02</v>
      </c>
      <c r="D59" s="67"/>
    </row>
    <row r="60" spans="1:10" x14ac:dyDescent="0.25">
      <c r="A60">
        <v>2010</v>
      </c>
      <c r="B60" s="6">
        <v>105.24</v>
      </c>
      <c r="C60" s="6">
        <v>3.1699999999999999E-2</v>
      </c>
    </row>
    <row r="61" spans="1:10" x14ac:dyDescent="0.25">
      <c r="A61">
        <v>2011</v>
      </c>
      <c r="B61" s="6">
        <v>109.16</v>
      </c>
      <c r="C61" s="6">
        <v>3.73E-2</v>
      </c>
    </row>
    <row r="62" spans="1:10" x14ac:dyDescent="0.25">
      <c r="A62">
        <v>2012</v>
      </c>
      <c r="B62" s="6">
        <v>111.82</v>
      </c>
      <c r="C62" s="6">
        <v>2.4400000000000002E-2</v>
      </c>
      <c r="D62" s="54"/>
    </row>
    <row r="63" spans="1:10" x14ac:dyDescent="0.25">
      <c r="A63">
        <v>2013</v>
      </c>
      <c r="B63" s="6">
        <f>B62*(1+C63)</f>
        <v>113.98930800000001</v>
      </c>
      <c r="C63" s="6">
        <v>1.9400000000000001E-2</v>
      </c>
      <c r="D63" s="54"/>
    </row>
    <row r="64" spans="1:10" x14ac:dyDescent="0.25">
      <c r="A64">
        <v>2014</v>
      </c>
      <c r="B64" s="6">
        <f>B63*(1+C64)</f>
        <v>118.1613166728</v>
      </c>
      <c r="C64" s="6">
        <v>3.6600000000000001E-2</v>
      </c>
    </row>
    <row r="65" spans="1:4" x14ac:dyDescent="0.25">
      <c r="A65">
        <v>2015</v>
      </c>
      <c r="B65" s="6">
        <f t="shared" ref="B65" si="0">B64*(1+C65)</f>
        <v>126.16083781154857</v>
      </c>
      <c r="C65" s="6">
        <v>6.7699999999999996E-2</v>
      </c>
      <c r="D65" s="54"/>
    </row>
    <row r="66" spans="1:4" x14ac:dyDescent="0.25">
      <c r="A66">
        <v>2016</v>
      </c>
      <c r="B66" s="57">
        <v>133.4</v>
      </c>
      <c r="C66" s="58">
        <v>5.7500000000000002E-2</v>
      </c>
      <c r="D66" s="67"/>
    </row>
    <row r="67" spans="1:4" x14ac:dyDescent="0.25">
      <c r="A67">
        <v>2017</v>
      </c>
      <c r="B67" s="57">
        <v>138.85</v>
      </c>
      <c r="C67" s="58">
        <v>4.0899999999999999E-2</v>
      </c>
    </row>
    <row r="68" spans="1:4" x14ac:dyDescent="0.25">
      <c r="A68">
        <v>2018</v>
      </c>
      <c r="B68" s="6">
        <v>143.26</v>
      </c>
      <c r="C68" s="6">
        <v>3.1800000000000002E-2</v>
      </c>
    </row>
    <row r="69" spans="1:4" x14ac:dyDescent="0.25">
      <c r="A69">
        <v>2019</v>
      </c>
      <c r="B69" s="6">
        <v>148.69999999999999</v>
      </c>
      <c r="C69" s="6">
        <v>3.7999999999999999E-2</v>
      </c>
    </row>
    <row r="70" spans="1:4" x14ac:dyDescent="0.25">
      <c r="A70">
        <v>2020</v>
      </c>
      <c r="B70" s="6">
        <v>151.09</v>
      </c>
      <c r="C70" s="6">
        <v>1.61E-2</v>
      </c>
    </row>
    <row r="71" spans="1:4" x14ac:dyDescent="0.25">
      <c r="A71">
        <v>2021</v>
      </c>
      <c r="B71" s="6">
        <v>159.58000000000001</v>
      </c>
      <c r="C71" s="6">
        <v>5.62E-2</v>
      </c>
    </row>
    <row r="72" spans="1:4" x14ac:dyDescent="0.25">
      <c r="A72">
        <v>2022</v>
      </c>
      <c r="B72" s="6">
        <v>180.52</v>
      </c>
      <c r="C72" s="6">
        <v>0.13120000000000001</v>
      </c>
    </row>
    <row r="73" spans="1:4" x14ac:dyDescent="0.25">
      <c r="A73">
        <v>2023</v>
      </c>
      <c r="B73" s="6">
        <f>B72*(1+C73)</f>
        <v>197.272256</v>
      </c>
      <c r="C73" s="6">
        <v>9.2799999999999994E-2</v>
      </c>
    </row>
    <row r="74" spans="1:4" x14ac:dyDescent="0.25">
      <c r="A74">
        <v>2024</v>
      </c>
    </row>
    <row r="75" spans="1:4" x14ac:dyDescent="0.25">
      <c r="A75">
        <v>2025</v>
      </c>
    </row>
    <row r="76" spans="1:4" x14ac:dyDescent="0.25">
      <c r="A76">
        <v>2026</v>
      </c>
    </row>
  </sheetData>
  <mergeCells count="1">
    <mergeCell ref="F53:J5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36"/>
  <sheetViews>
    <sheetView topLeftCell="A820" zoomScaleNormal="100" workbookViewId="0">
      <selection activeCell="B836" sqref="B836"/>
    </sheetView>
  </sheetViews>
  <sheetFormatPr defaultColWidth="11.42578125" defaultRowHeight="15" x14ac:dyDescent="0.25"/>
  <cols>
    <col min="5" max="5" width="13" bestFit="1" customWidth="1"/>
    <col min="7" max="7" width="14.140625" customWidth="1"/>
    <col min="8" max="8" width="14" customWidth="1"/>
  </cols>
  <sheetData>
    <row r="1" spans="1:8" x14ac:dyDescent="0.25">
      <c r="A1" t="s">
        <v>10</v>
      </c>
      <c r="D1" t="s">
        <v>11</v>
      </c>
      <c r="E1" s="49"/>
      <c r="G1" s="50" t="s">
        <v>12</v>
      </c>
      <c r="H1" s="51"/>
    </row>
    <row r="2" spans="1:8" x14ac:dyDescent="0.25">
      <c r="A2" s="26" t="s">
        <v>13</v>
      </c>
      <c r="B2" s="52" t="s">
        <v>2</v>
      </c>
      <c r="D2" s="26" t="s">
        <v>13</v>
      </c>
      <c r="E2" s="52" t="s">
        <v>2</v>
      </c>
      <c r="G2" s="52" t="s">
        <v>2</v>
      </c>
      <c r="H2" s="53" t="s">
        <v>14</v>
      </c>
    </row>
    <row r="3" spans="1:8" x14ac:dyDescent="0.25">
      <c r="A3" s="23">
        <v>19936</v>
      </c>
      <c r="D3" s="23">
        <v>19936</v>
      </c>
      <c r="E3" s="49">
        <f t="shared" ref="E3:E66" si="0">+E4/(H4+1)</f>
        <v>3.7700838120179721E-2</v>
      </c>
      <c r="G3" s="50">
        <v>7.2246000000000005E-2</v>
      </c>
      <c r="H3" s="51"/>
    </row>
    <row r="4" spans="1:8" x14ac:dyDescent="0.25">
      <c r="A4" s="23">
        <v>19967</v>
      </c>
      <c r="D4" s="23">
        <v>19967</v>
      </c>
      <c r="E4" s="49">
        <f t="shared" si="0"/>
        <v>3.7414348070516364E-2</v>
      </c>
      <c r="G4" s="50">
        <v>7.1696999999999997E-2</v>
      </c>
      <c r="H4" s="51">
        <f>(+G4-G3)/G3</f>
        <v>-7.5990366248651518E-3</v>
      </c>
    </row>
    <row r="5" spans="1:8" x14ac:dyDescent="0.25">
      <c r="A5" s="23">
        <v>19997</v>
      </c>
      <c r="D5" s="23">
        <v>19997</v>
      </c>
      <c r="E5" s="49">
        <f t="shared" si="0"/>
        <v>3.690294506747431E-2</v>
      </c>
      <c r="G5" s="50">
        <v>7.0717000000000002E-2</v>
      </c>
      <c r="H5" s="51">
        <f t="shared" ref="H5:H68" si="1">(+G5-G4)/G4</f>
        <v>-1.3668633276148163E-2</v>
      </c>
    </row>
    <row r="6" spans="1:8" x14ac:dyDescent="0.25">
      <c r="A6" s="23">
        <v>20028</v>
      </c>
      <c r="D6" s="23">
        <v>20028</v>
      </c>
      <c r="E6" s="49">
        <f t="shared" si="0"/>
        <v>3.7027142939641662E-2</v>
      </c>
      <c r="G6" s="50">
        <v>7.0955000000000004E-2</v>
      </c>
      <c r="H6" s="51">
        <f t="shared" si="1"/>
        <v>3.3655273837974193E-3</v>
      </c>
    </row>
    <row r="7" spans="1:8" x14ac:dyDescent="0.25">
      <c r="A7" s="23">
        <v>20058</v>
      </c>
      <c r="D7" s="23">
        <v>20058</v>
      </c>
      <c r="E7" s="49">
        <f t="shared" si="0"/>
        <v>3.7126814341254963E-2</v>
      </c>
      <c r="G7" s="50">
        <v>7.1146000000000001E-2</v>
      </c>
      <c r="H7" s="51">
        <f t="shared" si="1"/>
        <v>2.6918469452469414E-3</v>
      </c>
    </row>
    <row r="8" spans="1:8" x14ac:dyDescent="0.25">
      <c r="A8" s="23">
        <v>20089</v>
      </c>
      <c r="D8" s="23">
        <v>20089</v>
      </c>
      <c r="E8" s="49">
        <f t="shared" si="0"/>
        <v>3.7325635304682532E-2</v>
      </c>
      <c r="G8" s="50">
        <v>7.1526999999999993E-2</v>
      </c>
      <c r="H8" s="51">
        <f t="shared" si="1"/>
        <v>5.3551851123041696E-3</v>
      </c>
    </row>
    <row r="9" spans="1:8" x14ac:dyDescent="0.25">
      <c r="A9" s="23">
        <v>20120</v>
      </c>
      <c r="D9" s="23">
        <v>20120</v>
      </c>
      <c r="E9" s="49">
        <f t="shared" si="0"/>
        <v>3.726353636859886E-2</v>
      </c>
      <c r="G9" s="50">
        <v>7.1407999999999999E-2</v>
      </c>
      <c r="H9" s="51">
        <f t="shared" si="1"/>
        <v>-1.6637074111873016E-3</v>
      </c>
    </row>
    <row r="10" spans="1:8" x14ac:dyDescent="0.25">
      <c r="A10" s="23">
        <v>20148</v>
      </c>
      <c r="D10" s="23">
        <v>20148</v>
      </c>
      <c r="E10" s="49">
        <f t="shared" si="0"/>
        <v>3.7238488058245783E-2</v>
      </c>
      <c r="G10" s="50">
        <v>7.1360000000000007E-2</v>
      </c>
      <c r="H10" s="51">
        <f t="shared" si="1"/>
        <v>-6.7219359175432021E-4</v>
      </c>
    </row>
    <row r="11" spans="1:8" x14ac:dyDescent="0.25">
      <c r="A11" s="23">
        <v>20179</v>
      </c>
      <c r="D11" s="23">
        <v>20179</v>
      </c>
      <c r="E11" s="49">
        <f t="shared" si="0"/>
        <v>3.7387734240766218E-2</v>
      </c>
      <c r="G11" s="50">
        <v>7.1646000000000001E-2</v>
      </c>
      <c r="H11" s="51">
        <f t="shared" si="1"/>
        <v>4.0078475336322106E-3</v>
      </c>
    </row>
    <row r="12" spans="1:8" x14ac:dyDescent="0.25">
      <c r="A12" s="23">
        <v>20209</v>
      </c>
      <c r="D12" s="23">
        <v>20209</v>
      </c>
      <c r="E12" s="49">
        <f t="shared" si="0"/>
        <v>3.7649175980076499E-2</v>
      </c>
      <c r="G12" s="50">
        <v>7.2147000000000003E-2</v>
      </c>
      <c r="H12" s="51">
        <f t="shared" si="1"/>
        <v>6.99271417804206E-3</v>
      </c>
    </row>
    <row r="13" spans="1:8" x14ac:dyDescent="0.25">
      <c r="A13" s="23">
        <v>20240</v>
      </c>
      <c r="D13" s="23">
        <v>20240</v>
      </c>
      <c r="E13" s="49">
        <f t="shared" si="0"/>
        <v>3.7487405642379519E-2</v>
      </c>
      <c r="G13" s="50">
        <v>7.1836999999999998E-2</v>
      </c>
      <c r="H13" s="51">
        <f t="shared" si="1"/>
        <v>-4.296782957018375E-3</v>
      </c>
    </row>
    <row r="14" spans="1:8" x14ac:dyDescent="0.25">
      <c r="A14" s="23">
        <v>20270</v>
      </c>
      <c r="D14" s="23">
        <v>20270</v>
      </c>
      <c r="E14" s="49">
        <f t="shared" si="0"/>
        <v>3.7461835492227417E-2</v>
      </c>
      <c r="G14" s="50">
        <v>7.1788000000000005E-2</v>
      </c>
      <c r="H14" s="51">
        <f t="shared" si="1"/>
        <v>-6.8209975360877394E-4</v>
      </c>
    </row>
    <row r="15" spans="1:8" x14ac:dyDescent="0.25">
      <c r="A15" s="23">
        <v>20301</v>
      </c>
      <c r="D15" s="23">
        <v>20301</v>
      </c>
      <c r="E15" s="49">
        <f t="shared" si="0"/>
        <v>3.7374688245790662E-2</v>
      </c>
      <c r="G15" s="50">
        <v>7.1621000000000004E-2</v>
      </c>
      <c r="H15" s="51">
        <f t="shared" si="1"/>
        <v>-2.3262940881484434E-3</v>
      </c>
    </row>
    <row r="16" spans="1:8" x14ac:dyDescent="0.25">
      <c r="A16" s="23">
        <v>20332</v>
      </c>
      <c r="D16" s="23">
        <v>20332</v>
      </c>
      <c r="E16" s="49">
        <f t="shared" si="0"/>
        <v>3.7411738871521258E-2</v>
      </c>
      <c r="G16" s="50">
        <v>7.1692000000000006E-2</v>
      </c>
      <c r="H16" s="51">
        <f t="shared" si="1"/>
        <v>9.9132935870766404E-4</v>
      </c>
    </row>
    <row r="17" spans="1:8" x14ac:dyDescent="0.25">
      <c r="A17" s="23">
        <v>20362</v>
      </c>
      <c r="D17" s="23">
        <v>20362</v>
      </c>
      <c r="E17" s="49">
        <f t="shared" si="0"/>
        <v>3.7212396068294656E-2</v>
      </c>
      <c r="G17" s="50">
        <v>7.1309999999999998E-2</v>
      </c>
      <c r="H17" s="51">
        <f t="shared" si="1"/>
        <v>-5.3283490487084657E-3</v>
      </c>
    </row>
    <row r="18" spans="1:8" x14ac:dyDescent="0.25">
      <c r="A18" s="23">
        <v>20393</v>
      </c>
      <c r="D18" s="23">
        <v>20393</v>
      </c>
      <c r="E18" s="49">
        <f t="shared" si="0"/>
        <v>3.7311545630108932E-2</v>
      </c>
      <c r="G18" s="50">
        <v>7.1499999999999994E-2</v>
      </c>
      <c r="H18" s="51">
        <f t="shared" si="1"/>
        <v>2.6644229420837995E-3</v>
      </c>
    </row>
    <row r="19" spans="1:8" x14ac:dyDescent="0.25">
      <c r="A19" s="23">
        <v>20423</v>
      </c>
      <c r="D19" s="23">
        <v>20423</v>
      </c>
      <c r="E19" s="49">
        <f t="shared" si="0"/>
        <v>3.7660656455654987E-2</v>
      </c>
      <c r="G19" s="50">
        <v>7.2168999999999997E-2</v>
      </c>
      <c r="H19" s="51">
        <f t="shared" si="1"/>
        <v>9.3566433566433984E-3</v>
      </c>
    </row>
    <row r="20" spans="1:8" x14ac:dyDescent="0.25">
      <c r="A20" s="23">
        <v>20454</v>
      </c>
      <c r="D20" s="23">
        <v>20454</v>
      </c>
      <c r="E20" s="49">
        <f t="shared" si="0"/>
        <v>3.8083868532662241E-2</v>
      </c>
      <c r="G20" s="50">
        <v>7.2980000000000003E-2</v>
      </c>
      <c r="H20" s="51">
        <f t="shared" si="1"/>
        <v>1.123751195111483E-2</v>
      </c>
    </row>
    <row r="21" spans="1:8" x14ac:dyDescent="0.25">
      <c r="A21" s="23">
        <v>20485</v>
      </c>
      <c r="D21" s="23">
        <v>20485</v>
      </c>
      <c r="E21" s="49">
        <f t="shared" si="0"/>
        <v>3.8046817906931638E-2</v>
      </c>
      <c r="G21" s="50">
        <v>7.2909000000000002E-2</v>
      </c>
      <c r="H21" s="51">
        <f t="shared" si="1"/>
        <v>-9.7286927925461239E-4</v>
      </c>
    </row>
    <row r="22" spans="1:8" x14ac:dyDescent="0.25">
      <c r="A22" s="23">
        <v>20514</v>
      </c>
      <c r="D22" s="23">
        <v>20514</v>
      </c>
      <c r="E22" s="49">
        <f t="shared" si="0"/>
        <v>3.8196064089452066E-2</v>
      </c>
      <c r="G22" s="50">
        <v>7.3194999999999996E-2</v>
      </c>
      <c r="H22" s="51">
        <f t="shared" si="1"/>
        <v>3.9226981579776792E-3</v>
      </c>
    </row>
    <row r="23" spans="1:8" x14ac:dyDescent="0.25">
      <c r="A23" s="23">
        <v>20545</v>
      </c>
      <c r="D23" s="23">
        <v>20545</v>
      </c>
      <c r="E23" s="49">
        <f t="shared" si="0"/>
        <v>3.854517491499812E-2</v>
      </c>
      <c r="G23" s="50">
        <v>7.3863999999999999E-2</v>
      </c>
      <c r="H23" s="51">
        <f t="shared" si="1"/>
        <v>9.1399685770886391E-3</v>
      </c>
    </row>
    <row r="24" spans="1:8" x14ac:dyDescent="0.25">
      <c r="A24" s="23">
        <v>20575</v>
      </c>
      <c r="D24" s="23">
        <v>20575</v>
      </c>
      <c r="E24" s="49">
        <f t="shared" si="0"/>
        <v>3.8794092499131849E-2</v>
      </c>
      <c r="G24" s="50">
        <v>7.4341000000000004E-2</v>
      </c>
      <c r="H24" s="51">
        <f t="shared" si="1"/>
        <v>6.4578143615293673E-3</v>
      </c>
    </row>
    <row r="25" spans="1:8" x14ac:dyDescent="0.25">
      <c r="A25" s="23">
        <v>20606</v>
      </c>
      <c r="D25" s="23">
        <v>20606</v>
      </c>
      <c r="E25" s="49">
        <f t="shared" si="0"/>
        <v>4.0436792002474783E-2</v>
      </c>
      <c r="G25" s="50">
        <v>7.7488899999999999E-2</v>
      </c>
      <c r="H25" s="51">
        <f t="shared" si="1"/>
        <v>4.2344063168372699E-2</v>
      </c>
    </row>
    <row r="26" spans="1:8" x14ac:dyDescent="0.25">
      <c r="A26" s="23">
        <v>20636</v>
      </c>
      <c r="D26" s="23">
        <v>20636</v>
      </c>
      <c r="E26" s="49">
        <f t="shared" si="0"/>
        <v>3.9441695689718774E-2</v>
      </c>
      <c r="G26" s="50">
        <v>7.5581999999999996E-2</v>
      </c>
      <c r="H26" s="51">
        <f t="shared" si="1"/>
        <v>-2.4608685889204816E-2</v>
      </c>
    </row>
    <row r="27" spans="1:8" x14ac:dyDescent="0.25">
      <c r="A27" s="23">
        <v>20667</v>
      </c>
      <c r="D27" s="23">
        <v>20667</v>
      </c>
      <c r="E27" s="49">
        <f t="shared" si="0"/>
        <v>3.9752712209936189E-2</v>
      </c>
      <c r="G27" s="50">
        <v>7.6177999999999996E-2</v>
      </c>
      <c r="H27" s="51">
        <f t="shared" si="1"/>
        <v>7.8854753777354309E-3</v>
      </c>
    </row>
    <row r="28" spans="1:8" x14ac:dyDescent="0.25">
      <c r="A28" s="23">
        <v>20698</v>
      </c>
      <c r="D28" s="23">
        <v>20698</v>
      </c>
      <c r="E28" s="49">
        <f t="shared" si="0"/>
        <v>3.9565371722087114E-2</v>
      </c>
      <c r="G28" s="50">
        <v>7.5818999999999998E-2</v>
      </c>
      <c r="H28" s="51">
        <f t="shared" si="1"/>
        <v>-4.7126466958964299E-3</v>
      </c>
    </row>
    <row r="29" spans="1:8" x14ac:dyDescent="0.25">
      <c r="A29" s="23">
        <v>20728</v>
      </c>
      <c r="D29" s="23">
        <v>20728</v>
      </c>
      <c r="E29" s="49">
        <f t="shared" si="0"/>
        <v>3.9913960707834144E-2</v>
      </c>
      <c r="G29" s="50">
        <v>7.6486999999999999E-2</v>
      </c>
      <c r="H29" s="51">
        <f t="shared" si="1"/>
        <v>8.8104564818845144E-3</v>
      </c>
    </row>
    <row r="30" spans="1:8" x14ac:dyDescent="0.25">
      <c r="A30" s="23">
        <v>20759</v>
      </c>
      <c r="D30" s="23">
        <v>20759</v>
      </c>
      <c r="E30" s="49">
        <f t="shared" si="0"/>
        <v>4.0412317715900634E-2</v>
      </c>
      <c r="G30" s="50">
        <v>7.7441999999999997E-2</v>
      </c>
      <c r="H30" s="51">
        <f t="shared" si="1"/>
        <v>1.2485781897577333E-2</v>
      </c>
    </row>
    <row r="31" spans="1:8" x14ac:dyDescent="0.25">
      <c r="A31" s="23">
        <v>20789</v>
      </c>
      <c r="D31" s="23">
        <v>20789</v>
      </c>
      <c r="E31" s="49">
        <f t="shared" si="0"/>
        <v>4.0985297815227341E-2</v>
      </c>
      <c r="G31" s="50">
        <v>7.8539999999999999E-2</v>
      </c>
      <c r="H31" s="51">
        <f t="shared" si="1"/>
        <v>1.4178352831796723E-2</v>
      </c>
    </row>
    <row r="32" spans="1:8" x14ac:dyDescent="0.25">
      <c r="A32" s="23">
        <v>20820</v>
      </c>
      <c r="D32" s="23">
        <v>20820</v>
      </c>
      <c r="E32" s="49">
        <f t="shared" si="0"/>
        <v>4.1096971532218161E-2</v>
      </c>
      <c r="G32" s="50">
        <v>7.8754000000000005E-2</v>
      </c>
      <c r="H32" s="51">
        <f t="shared" si="1"/>
        <v>2.7247262541380936E-3</v>
      </c>
    </row>
    <row r="33" spans="1:8" x14ac:dyDescent="0.25">
      <c r="A33" s="23">
        <v>20851</v>
      </c>
      <c r="D33" s="23">
        <v>20851</v>
      </c>
      <c r="E33" s="49">
        <f t="shared" si="0"/>
        <v>4.1583326224907138E-2</v>
      </c>
      <c r="G33" s="50">
        <v>7.9686000000000007E-2</v>
      </c>
      <c r="H33" s="51">
        <f t="shared" si="1"/>
        <v>1.1834319526627246E-2</v>
      </c>
    </row>
    <row r="34" spans="1:8" x14ac:dyDescent="0.25">
      <c r="A34" s="23">
        <v>20879</v>
      </c>
      <c r="D34" s="23">
        <v>20879</v>
      </c>
      <c r="E34" s="49">
        <f t="shared" si="0"/>
        <v>4.2130736174081744E-2</v>
      </c>
      <c r="G34" s="50">
        <v>8.0735000000000001E-2</v>
      </c>
      <c r="H34" s="51">
        <f t="shared" si="1"/>
        <v>1.3164169364756598E-2</v>
      </c>
    </row>
    <row r="35" spans="1:8" x14ac:dyDescent="0.25">
      <c r="A35" s="23">
        <v>20910</v>
      </c>
      <c r="D35" s="23">
        <v>20910</v>
      </c>
      <c r="E35" s="49">
        <f t="shared" si="0"/>
        <v>4.2865486611105424E-2</v>
      </c>
      <c r="G35" s="50">
        <v>8.2142999999999994E-2</v>
      </c>
      <c r="H35" s="51">
        <f t="shared" si="1"/>
        <v>1.7439772093887317E-2</v>
      </c>
    </row>
    <row r="36" spans="1:8" x14ac:dyDescent="0.25">
      <c r="A36" s="23">
        <v>20940</v>
      </c>
      <c r="D36" s="23">
        <v>20940</v>
      </c>
      <c r="E36" s="49">
        <f t="shared" si="0"/>
        <v>4.382462816170879E-2</v>
      </c>
      <c r="G36" s="50">
        <v>8.3981E-2</v>
      </c>
      <c r="H36" s="51">
        <f t="shared" si="1"/>
        <v>2.2375613259803105E-2</v>
      </c>
    </row>
    <row r="37" spans="1:8" x14ac:dyDescent="0.25">
      <c r="A37" s="23">
        <v>20971</v>
      </c>
      <c r="D37" s="23">
        <v>20971</v>
      </c>
      <c r="E37" s="49">
        <f t="shared" si="0"/>
        <v>4.4385605945657984E-2</v>
      </c>
      <c r="G37" s="50">
        <v>8.5056000000000007E-2</v>
      </c>
      <c r="H37" s="51">
        <f t="shared" si="1"/>
        <v>1.2800514402067212E-2</v>
      </c>
    </row>
    <row r="38" spans="1:8" x14ac:dyDescent="0.25">
      <c r="A38" s="23">
        <v>21001</v>
      </c>
      <c r="D38" s="23">
        <v>21001</v>
      </c>
      <c r="E38" s="49">
        <f t="shared" si="0"/>
        <v>4.62042176452514E-2</v>
      </c>
      <c r="G38" s="50">
        <v>8.8540999999999995E-2</v>
      </c>
      <c r="H38" s="51">
        <f t="shared" si="1"/>
        <v>4.097300601956344E-2</v>
      </c>
    </row>
    <row r="39" spans="1:8" x14ac:dyDescent="0.25">
      <c r="A39" s="23">
        <v>21032</v>
      </c>
      <c r="D39" s="23">
        <v>21032</v>
      </c>
      <c r="E39" s="49">
        <f t="shared" si="0"/>
        <v>4.7460807881297584E-2</v>
      </c>
      <c r="G39" s="50">
        <v>9.0949000000000002E-2</v>
      </c>
      <c r="H39" s="51">
        <f t="shared" si="1"/>
        <v>2.7196440067313532E-2</v>
      </c>
    </row>
    <row r="40" spans="1:8" x14ac:dyDescent="0.25">
      <c r="A40" s="23">
        <v>21063</v>
      </c>
      <c r="D40" s="23">
        <v>21063</v>
      </c>
      <c r="E40" s="49">
        <f t="shared" si="0"/>
        <v>4.8045790296001804E-2</v>
      </c>
      <c r="G40" s="50">
        <v>9.2069999999999999E-2</v>
      </c>
      <c r="H40" s="51">
        <f t="shared" si="1"/>
        <v>1.2325589066399818E-2</v>
      </c>
    </row>
    <row r="41" spans="1:8" x14ac:dyDescent="0.25">
      <c r="A41" s="23">
        <v>21093</v>
      </c>
      <c r="D41" s="23">
        <v>21093</v>
      </c>
      <c r="E41" s="49">
        <f t="shared" si="0"/>
        <v>4.8268615890184413E-2</v>
      </c>
      <c r="G41" s="50">
        <v>9.2496999999999996E-2</v>
      </c>
      <c r="H41" s="51">
        <f t="shared" si="1"/>
        <v>4.6377756055175062E-3</v>
      </c>
    </row>
    <row r="42" spans="1:8" x14ac:dyDescent="0.25">
      <c r="A42" s="23">
        <v>21124</v>
      </c>
      <c r="D42" s="23">
        <v>21124</v>
      </c>
      <c r="E42" s="49">
        <f t="shared" si="0"/>
        <v>4.8965793861678486E-2</v>
      </c>
      <c r="G42" s="50">
        <v>9.3833E-2</v>
      </c>
      <c r="H42" s="51">
        <f t="shared" si="1"/>
        <v>1.4443711687946678E-2</v>
      </c>
    </row>
    <row r="43" spans="1:8" x14ac:dyDescent="0.25">
      <c r="A43" s="23">
        <v>21154</v>
      </c>
      <c r="D43" s="23">
        <v>21154</v>
      </c>
      <c r="E43" s="49">
        <f t="shared" si="0"/>
        <v>4.9115040044198921E-2</v>
      </c>
      <c r="G43" s="50">
        <v>9.4118999999999994E-2</v>
      </c>
      <c r="H43" s="51">
        <f t="shared" si="1"/>
        <v>3.0479681988212527E-3</v>
      </c>
    </row>
    <row r="44" spans="1:8" x14ac:dyDescent="0.25">
      <c r="A44" s="23">
        <v>21185</v>
      </c>
      <c r="D44" s="23">
        <v>21185</v>
      </c>
      <c r="E44" s="49">
        <f t="shared" si="0"/>
        <v>4.9600351057289847E-2</v>
      </c>
      <c r="G44" s="50">
        <v>9.5048999999999995E-2</v>
      </c>
      <c r="H44" s="51">
        <f t="shared" si="1"/>
        <v>9.8811079590730919E-3</v>
      </c>
    </row>
    <row r="45" spans="1:8" x14ac:dyDescent="0.25">
      <c r="A45" s="23">
        <v>21216</v>
      </c>
      <c r="D45" s="23">
        <v>21216</v>
      </c>
      <c r="E45" s="49">
        <f t="shared" si="0"/>
        <v>4.967549598834909E-2</v>
      </c>
      <c r="G45" s="50">
        <v>9.5193E-2</v>
      </c>
      <c r="H45" s="51">
        <f t="shared" si="1"/>
        <v>1.5150080484803126E-3</v>
      </c>
    </row>
    <row r="46" spans="1:8" x14ac:dyDescent="0.25">
      <c r="A46" s="23">
        <v>21244</v>
      </c>
      <c r="D46" s="23">
        <v>21244</v>
      </c>
      <c r="E46" s="49">
        <f t="shared" si="0"/>
        <v>4.9737594924432769E-2</v>
      </c>
      <c r="G46" s="50">
        <v>9.5311999999999994E-2</v>
      </c>
      <c r="H46" s="51">
        <f t="shared" si="1"/>
        <v>1.250091918523359E-3</v>
      </c>
    </row>
    <row r="47" spans="1:8" x14ac:dyDescent="0.25">
      <c r="A47" s="23">
        <v>21275</v>
      </c>
      <c r="D47" s="23">
        <v>21275</v>
      </c>
      <c r="E47" s="49">
        <f t="shared" si="0"/>
        <v>5.0521920142363591E-2</v>
      </c>
      <c r="G47" s="50">
        <v>9.6814999999999998E-2</v>
      </c>
      <c r="H47" s="51">
        <f t="shared" si="1"/>
        <v>1.5769263051871794E-2</v>
      </c>
    </row>
    <row r="48" spans="1:8" x14ac:dyDescent="0.25">
      <c r="A48" s="23">
        <v>21305</v>
      </c>
      <c r="D48" s="23">
        <v>21305</v>
      </c>
      <c r="E48" s="49">
        <f t="shared" si="0"/>
        <v>5.1381390291353655E-2</v>
      </c>
      <c r="G48" s="50">
        <v>9.8461999999999994E-2</v>
      </c>
      <c r="H48" s="51">
        <f t="shared" si="1"/>
        <v>1.7011826679749993E-2</v>
      </c>
    </row>
    <row r="49" spans="1:8" x14ac:dyDescent="0.25">
      <c r="A49" s="23">
        <v>21336</v>
      </c>
      <c r="D49" s="23">
        <v>21336</v>
      </c>
      <c r="E49" s="49">
        <f t="shared" si="0"/>
        <v>5.2402630778040686E-2</v>
      </c>
      <c r="G49" s="50">
        <v>0.10041899999999999</v>
      </c>
      <c r="H49" s="51">
        <f t="shared" si="1"/>
        <v>1.9875688082712117E-2</v>
      </c>
    </row>
    <row r="50" spans="1:8" x14ac:dyDescent="0.25">
      <c r="A50" s="23">
        <v>21366</v>
      </c>
      <c r="D50" s="23">
        <v>21366</v>
      </c>
      <c r="E50" s="49">
        <f t="shared" si="0"/>
        <v>5.2626500051821332E-2</v>
      </c>
      <c r="G50" s="50">
        <v>0.10084799999999999</v>
      </c>
      <c r="H50" s="51">
        <f t="shared" si="1"/>
        <v>4.272099901413068E-3</v>
      </c>
    </row>
    <row r="51" spans="1:8" x14ac:dyDescent="0.25">
      <c r="A51" s="23">
        <v>21397</v>
      </c>
      <c r="D51" s="23">
        <v>21397</v>
      </c>
      <c r="E51" s="49">
        <f t="shared" si="0"/>
        <v>5.2675552992929454E-2</v>
      </c>
      <c r="G51" s="50">
        <v>0.100942</v>
      </c>
      <c r="H51" s="51">
        <f t="shared" si="1"/>
        <v>9.3209582738389206E-4</v>
      </c>
    </row>
    <row r="52" spans="1:8" x14ac:dyDescent="0.25">
      <c r="A52" s="23">
        <v>21428</v>
      </c>
      <c r="D52" s="23">
        <v>21428</v>
      </c>
      <c r="E52" s="49">
        <f t="shared" si="0"/>
        <v>5.3073716759583625E-2</v>
      </c>
      <c r="G52" s="50">
        <v>0.101705</v>
      </c>
      <c r="H52" s="51">
        <f t="shared" si="1"/>
        <v>7.5587961403578265E-3</v>
      </c>
    </row>
    <row r="53" spans="1:8" x14ac:dyDescent="0.25">
      <c r="A53" s="23">
        <v>21458</v>
      </c>
      <c r="D53" s="23">
        <v>21458</v>
      </c>
      <c r="E53" s="49">
        <f t="shared" si="0"/>
        <v>5.3160864006020381E-2</v>
      </c>
      <c r="G53" s="50">
        <v>0.101872</v>
      </c>
      <c r="H53" s="51">
        <f t="shared" si="1"/>
        <v>1.6420038346197383E-3</v>
      </c>
    </row>
    <row r="54" spans="1:8" x14ac:dyDescent="0.25">
      <c r="A54" s="23">
        <v>21489</v>
      </c>
      <c r="D54" s="23">
        <v>21489</v>
      </c>
      <c r="E54" s="49">
        <f t="shared" si="0"/>
        <v>5.3334636659094874E-2</v>
      </c>
      <c r="G54" s="50">
        <v>0.102205</v>
      </c>
      <c r="H54" s="51">
        <f t="shared" si="1"/>
        <v>3.2688079158159256E-3</v>
      </c>
    </row>
    <row r="55" spans="1:8" x14ac:dyDescent="0.25">
      <c r="A55" s="23">
        <v>21519</v>
      </c>
      <c r="D55" s="23">
        <v>21519</v>
      </c>
      <c r="E55" s="49">
        <f t="shared" si="0"/>
        <v>5.3309066508942765E-2</v>
      </c>
      <c r="G55" s="50">
        <v>0.102156</v>
      </c>
      <c r="H55" s="51">
        <f t="shared" si="1"/>
        <v>-4.7942859938366391E-4</v>
      </c>
    </row>
    <row r="56" spans="1:8" x14ac:dyDescent="0.25">
      <c r="A56" s="23">
        <v>21550</v>
      </c>
      <c r="D56" s="23">
        <v>21550</v>
      </c>
      <c r="E56" s="49">
        <f t="shared" si="0"/>
        <v>5.3557984093076508E-2</v>
      </c>
      <c r="G56" s="50">
        <v>0.102633</v>
      </c>
      <c r="H56" s="51">
        <f t="shared" si="1"/>
        <v>4.669329261130087E-3</v>
      </c>
    </row>
    <row r="57" spans="1:8" x14ac:dyDescent="0.25">
      <c r="A57" s="23">
        <v>21581</v>
      </c>
      <c r="D57" s="23">
        <v>21581</v>
      </c>
      <c r="E57" s="49">
        <f t="shared" si="0"/>
        <v>5.4380403616335976E-2</v>
      </c>
      <c r="G57" s="50">
        <v>0.104209</v>
      </c>
      <c r="H57" s="51">
        <f t="shared" si="1"/>
        <v>1.5355684818722964E-2</v>
      </c>
    </row>
    <row r="58" spans="1:8" x14ac:dyDescent="0.25">
      <c r="A58" s="23">
        <v>21609</v>
      </c>
      <c r="D58" s="23">
        <v>21609</v>
      </c>
      <c r="E58" s="49">
        <f t="shared" si="0"/>
        <v>5.4878238784603448E-2</v>
      </c>
      <c r="G58" s="50">
        <v>0.10516300000000001</v>
      </c>
      <c r="H58" s="51">
        <f t="shared" si="1"/>
        <v>9.1546795382357604E-3</v>
      </c>
    </row>
    <row r="59" spans="1:8" x14ac:dyDescent="0.25">
      <c r="A59" s="23">
        <v>21640</v>
      </c>
      <c r="D59" s="23">
        <v>21640</v>
      </c>
      <c r="E59" s="49">
        <f t="shared" si="0"/>
        <v>5.5114632213560645E-2</v>
      </c>
      <c r="G59" s="50">
        <v>0.105616</v>
      </c>
      <c r="H59" s="51">
        <f t="shared" si="1"/>
        <v>4.3075986801441105E-3</v>
      </c>
    </row>
    <row r="60" spans="1:8" x14ac:dyDescent="0.25">
      <c r="A60" s="23">
        <v>21670</v>
      </c>
      <c r="D60" s="23">
        <v>21670</v>
      </c>
      <c r="E60" s="49">
        <f t="shared" si="0"/>
        <v>5.5986626517727241E-2</v>
      </c>
      <c r="G60" s="50">
        <v>0.10728699999999999</v>
      </c>
      <c r="H60" s="51">
        <f t="shared" si="1"/>
        <v>1.5821466444478034E-2</v>
      </c>
    </row>
    <row r="61" spans="1:8" x14ac:dyDescent="0.25">
      <c r="A61" s="23">
        <v>21701</v>
      </c>
      <c r="D61" s="23">
        <v>21701</v>
      </c>
      <c r="E61" s="49">
        <f t="shared" si="0"/>
        <v>5.6397314439557956E-2</v>
      </c>
      <c r="G61" s="50">
        <v>0.108074</v>
      </c>
      <c r="H61" s="51">
        <f t="shared" si="1"/>
        <v>7.3354646881729378E-3</v>
      </c>
    </row>
    <row r="62" spans="1:8" x14ac:dyDescent="0.25">
      <c r="A62" s="23">
        <v>21731</v>
      </c>
      <c r="D62" s="23">
        <v>21731</v>
      </c>
      <c r="E62" s="49">
        <f t="shared" si="0"/>
        <v>5.6770951735658062E-2</v>
      </c>
      <c r="G62" s="50">
        <v>0.10879</v>
      </c>
      <c r="H62" s="51">
        <f t="shared" si="1"/>
        <v>6.6250902159630844E-3</v>
      </c>
    </row>
    <row r="63" spans="1:8" x14ac:dyDescent="0.25">
      <c r="A63" s="23">
        <v>21762</v>
      </c>
      <c r="D63" s="23">
        <v>21762</v>
      </c>
      <c r="E63" s="49">
        <f t="shared" si="0"/>
        <v>5.7105972886630517E-2</v>
      </c>
      <c r="G63" s="50">
        <v>0.109432</v>
      </c>
      <c r="H63" s="51">
        <f t="shared" si="1"/>
        <v>5.901277690964277E-3</v>
      </c>
    </row>
    <row r="64" spans="1:8" x14ac:dyDescent="0.25">
      <c r="A64" s="23">
        <v>21793</v>
      </c>
      <c r="D64" s="23">
        <v>21793</v>
      </c>
      <c r="E64" s="49">
        <f t="shared" si="0"/>
        <v>5.7205122448444792E-2</v>
      </c>
      <c r="G64" s="50">
        <v>0.109622</v>
      </c>
      <c r="H64" s="51">
        <f t="shared" si="1"/>
        <v>1.7362380290956551E-3</v>
      </c>
    </row>
    <row r="65" spans="1:8" x14ac:dyDescent="0.25">
      <c r="A65" s="23">
        <v>21823</v>
      </c>
      <c r="D65" s="23">
        <v>21823</v>
      </c>
      <c r="E65" s="49">
        <f t="shared" si="0"/>
        <v>5.7005257805419172E-2</v>
      </c>
      <c r="G65" s="50">
        <v>0.109239</v>
      </c>
      <c r="H65" s="51">
        <f t="shared" si="1"/>
        <v>-3.4938242323620666E-3</v>
      </c>
    </row>
    <row r="66" spans="1:8" x14ac:dyDescent="0.25">
      <c r="A66" s="23">
        <v>21854</v>
      </c>
      <c r="D66" s="23">
        <v>21854</v>
      </c>
      <c r="E66" s="49">
        <f t="shared" si="0"/>
        <v>5.7141457992964044E-2</v>
      </c>
      <c r="G66" s="50">
        <v>0.1095</v>
      </c>
      <c r="H66" s="51">
        <f t="shared" si="1"/>
        <v>2.3892565841869416E-3</v>
      </c>
    </row>
    <row r="67" spans="1:8" x14ac:dyDescent="0.25">
      <c r="A67" s="23">
        <v>21884</v>
      </c>
      <c r="D67" s="23">
        <v>21884</v>
      </c>
      <c r="E67" s="49">
        <f t="shared" ref="E67:E130" si="2">+E68/(H68+1)</f>
        <v>5.7266177704930428E-2</v>
      </c>
      <c r="G67" s="50">
        <v>0.109739</v>
      </c>
      <c r="H67" s="51">
        <f t="shared" si="1"/>
        <v>2.1826484018265123E-3</v>
      </c>
    </row>
    <row r="68" spans="1:8" x14ac:dyDescent="0.25">
      <c r="A68" s="23">
        <v>21915</v>
      </c>
      <c r="D68" s="23">
        <v>21915</v>
      </c>
      <c r="E68" s="49">
        <f t="shared" si="2"/>
        <v>5.7739486402643828E-2</v>
      </c>
      <c r="G68" s="50">
        <v>0.11064599999999999</v>
      </c>
      <c r="H68" s="51">
        <f t="shared" si="1"/>
        <v>8.2650652912819606E-3</v>
      </c>
    </row>
    <row r="69" spans="1:8" x14ac:dyDescent="0.25">
      <c r="A69" s="23">
        <v>21946</v>
      </c>
      <c r="D69" s="23">
        <v>21946</v>
      </c>
      <c r="E69" s="49">
        <f t="shared" si="2"/>
        <v>5.7926305050693898E-2</v>
      </c>
      <c r="G69" s="50">
        <v>0.11100400000000001</v>
      </c>
      <c r="H69" s="51">
        <f t="shared" ref="H69:H132" si="3">(+G69-G68)/G68</f>
        <v>3.235543987130227E-3</v>
      </c>
    </row>
    <row r="70" spans="1:8" x14ac:dyDescent="0.25">
      <c r="A70" s="23">
        <v>21975</v>
      </c>
      <c r="D70" s="23">
        <v>21975</v>
      </c>
      <c r="E70" s="49">
        <f t="shared" si="2"/>
        <v>5.7751488718021354E-2</v>
      </c>
      <c r="G70" s="50">
        <v>0.110669</v>
      </c>
      <c r="H70" s="51">
        <f t="shared" si="3"/>
        <v>-3.0179092645310256E-3</v>
      </c>
    </row>
    <row r="71" spans="1:8" x14ac:dyDescent="0.25">
      <c r="A71" s="23">
        <v>22006</v>
      </c>
      <c r="D71" s="23">
        <v>22006</v>
      </c>
      <c r="E71" s="49">
        <f t="shared" si="2"/>
        <v>5.8498763310221573E-2</v>
      </c>
      <c r="G71" s="50">
        <v>0.11210100000000001</v>
      </c>
      <c r="H71" s="51">
        <f t="shared" si="3"/>
        <v>1.2939486215652104E-2</v>
      </c>
    </row>
    <row r="72" spans="1:8" x14ac:dyDescent="0.25">
      <c r="A72" s="23">
        <v>22036</v>
      </c>
      <c r="D72" s="23">
        <v>22036</v>
      </c>
      <c r="E72" s="49">
        <f t="shared" si="2"/>
        <v>5.9059741094170753E-2</v>
      </c>
      <c r="G72" s="50">
        <v>0.113176</v>
      </c>
      <c r="H72" s="51">
        <f t="shared" si="3"/>
        <v>9.5895665515918025E-3</v>
      </c>
    </row>
    <row r="73" spans="1:8" x14ac:dyDescent="0.25">
      <c r="A73" s="23">
        <v>22067</v>
      </c>
      <c r="D73" s="23">
        <v>22067</v>
      </c>
      <c r="E73" s="49">
        <f t="shared" si="2"/>
        <v>5.9508001481531084E-2</v>
      </c>
      <c r="G73" s="50">
        <v>0.114035</v>
      </c>
      <c r="H73" s="51">
        <f t="shared" si="3"/>
        <v>7.58994839895383E-3</v>
      </c>
    </row>
    <row r="74" spans="1:8" x14ac:dyDescent="0.25">
      <c r="A74" s="23">
        <v>22097</v>
      </c>
      <c r="D74" s="23">
        <v>22097</v>
      </c>
      <c r="E74" s="49">
        <f t="shared" si="2"/>
        <v>5.957010041761477E-2</v>
      </c>
      <c r="G74" s="50">
        <v>0.11415400000000001</v>
      </c>
      <c r="H74" s="51">
        <f t="shared" si="3"/>
        <v>1.0435392642610425E-3</v>
      </c>
    </row>
    <row r="75" spans="1:8" x14ac:dyDescent="0.25">
      <c r="A75" s="23">
        <v>22128</v>
      </c>
      <c r="D75" s="23">
        <v>22128</v>
      </c>
      <c r="E75" s="49">
        <f t="shared" si="2"/>
        <v>5.9843022632503531E-2</v>
      </c>
      <c r="G75" s="50">
        <v>0.114677</v>
      </c>
      <c r="H75" s="51">
        <f t="shared" si="3"/>
        <v>4.581530213571103E-3</v>
      </c>
    </row>
    <row r="76" spans="1:8" x14ac:dyDescent="0.25">
      <c r="A76" s="23">
        <v>22159</v>
      </c>
      <c r="D76" s="23">
        <v>22159</v>
      </c>
      <c r="E76" s="49">
        <f t="shared" si="2"/>
        <v>6.0041843595931101E-2</v>
      </c>
      <c r="G76" s="50">
        <v>0.11505799999999999</v>
      </c>
      <c r="H76" s="51">
        <f t="shared" si="3"/>
        <v>3.322375018530241E-3</v>
      </c>
    </row>
    <row r="77" spans="1:8" x14ac:dyDescent="0.25">
      <c r="A77" s="23">
        <v>22189</v>
      </c>
      <c r="D77" s="23">
        <v>22189</v>
      </c>
      <c r="E77" s="49">
        <f t="shared" si="2"/>
        <v>6.017908746307403E-2</v>
      </c>
      <c r="G77" s="50">
        <v>0.11532100000000001</v>
      </c>
      <c r="H77" s="51">
        <f t="shared" si="3"/>
        <v>2.2858036816215581E-3</v>
      </c>
    </row>
    <row r="78" spans="1:8" x14ac:dyDescent="0.25">
      <c r="A78" s="23">
        <v>22220</v>
      </c>
      <c r="D78" s="23">
        <v>22220</v>
      </c>
      <c r="E78" s="49">
        <f t="shared" si="2"/>
        <v>6.0639872005610898E-2</v>
      </c>
      <c r="G78" s="50">
        <v>0.116204</v>
      </c>
      <c r="H78" s="51">
        <f t="shared" si="3"/>
        <v>7.6568881643412287E-3</v>
      </c>
    </row>
    <row r="79" spans="1:8" x14ac:dyDescent="0.25">
      <c r="A79" s="23">
        <v>22250</v>
      </c>
      <c r="D79" s="23">
        <v>22250</v>
      </c>
      <c r="E79" s="49">
        <f t="shared" si="2"/>
        <v>6.1349574132281509E-2</v>
      </c>
      <c r="G79" s="50">
        <v>0.117564</v>
      </c>
      <c r="H79" s="51">
        <f t="shared" si="3"/>
        <v>1.1703555815634575E-2</v>
      </c>
    </row>
    <row r="80" spans="1:8" x14ac:dyDescent="0.25">
      <c r="A80" s="23">
        <v>22281</v>
      </c>
      <c r="D80" s="23">
        <v>22281</v>
      </c>
      <c r="E80" s="49">
        <f t="shared" si="2"/>
        <v>6.1984653167691896E-2</v>
      </c>
      <c r="G80" s="50">
        <v>0.118781</v>
      </c>
      <c r="H80" s="51">
        <f t="shared" si="3"/>
        <v>1.0351808376713924E-2</v>
      </c>
    </row>
    <row r="81" spans="1:8" x14ac:dyDescent="0.25">
      <c r="A81" s="23">
        <v>22312</v>
      </c>
      <c r="D81" s="23">
        <v>22312</v>
      </c>
      <c r="E81" s="49">
        <f t="shared" si="2"/>
        <v>6.2320717998262387E-2</v>
      </c>
      <c r="G81" s="50">
        <v>0.119425</v>
      </c>
      <c r="H81" s="51">
        <f t="shared" si="3"/>
        <v>5.4217425345804947E-3</v>
      </c>
    </row>
    <row r="82" spans="1:8" x14ac:dyDescent="0.25">
      <c r="A82" s="23">
        <v>22340</v>
      </c>
      <c r="D82" s="23">
        <v>22340</v>
      </c>
      <c r="E82" s="49">
        <f t="shared" si="2"/>
        <v>6.2582159737572668E-2</v>
      </c>
      <c r="G82" s="50">
        <v>0.119926</v>
      </c>
      <c r="H82" s="51">
        <f t="shared" si="3"/>
        <v>4.1951015281557584E-3</v>
      </c>
    </row>
    <row r="83" spans="1:8" x14ac:dyDescent="0.25">
      <c r="A83" s="23">
        <v>22371</v>
      </c>
      <c r="D83" s="23">
        <v>22371</v>
      </c>
      <c r="E83" s="49">
        <f t="shared" si="2"/>
        <v>6.359087606908316E-2</v>
      </c>
      <c r="G83" s="50">
        <v>0.121859</v>
      </c>
      <c r="H83" s="51">
        <f t="shared" si="3"/>
        <v>1.6118272934976488E-2</v>
      </c>
    </row>
    <row r="84" spans="1:8" x14ac:dyDescent="0.25">
      <c r="A84" s="23">
        <v>22401</v>
      </c>
      <c r="D84" s="23">
        <v>22401</v>
      </c>
      <c r="E84" s="49">
        <f t="shared" si="2"/>
        <v>6.4887647969654086E-2</v>
      </c>
      <c r="G84" s="50">
        <v>0.124344</v>
      </c>
      <c r="H84" s="51">
        <f t="shared" si="3"/>
        <v>2.0392420748570079E-2</v>
      </c>
    </row>
    <row r="85" spans="1:8" x14ac:dyDescent="0.25">
      <c r="A85" s="23">
        <v>22432</v>
      </c>
      <c r="D85" s="23">
        <v>22432</v>
      </c>
      <c r="E85" s="49">
        <f t="shared" si="2"/>
        <v>6.5597871936123708E-2</v>
      </c>
      <c r="G85" s="50">
        <v>0.12570500000000001</v>
      </c>
      <c r="H85" s="51">
        <f t="shared" si="3"/>
        <v>1.0945441677925875E-2</v>
      </c>
    </row>
    <row r="86" spans="1:8" x14ac:dyDescent="0.25">
      <c r="A86" s="23">
        <v>22462</v>
      </c>
      <c r="D86" s="23">
        <v>22462</v>
      </c>
      <c r="E86" s="49">
        <f t="shared" si="2"/>
        <v>6.5685019182560464E-2</v>
      </c>
      <c r="G86" s="50">
        <v>0.12587200000000001</v>
      </c>
      <c r="H86" s="51">
        <f t="shared" si="3"/>
        <v>1.3285072192832463E-3</v>
      </c>
    </row>
    <row r="87" spans="1:8" x14ac:dyDescent="0.25">
      <c r="A87" s="23">
        <v>22493</v>
      </c>
      <c r="D87" s="23">
        <v>22493</v>
      </c>
      <c r="E87" s="49">
        <f t="shared" si="2"/>
        <v>6.5845745840659373E-2</v>
      </c>
      <c r="G87" s="50">
        <v>0.12617999999999999</v>
      </c>
      <c r="H87" s="51">
        <f t="shared" si="3"/>
        <v>2.4469302148212068E-3</v>
      </c>
    </row>
    <row r="88" spans="1:8" x14ac:dyDescent="0.25">
      <c r="A88" s="23">
        <v>22524</v>
      </c>
      <c r="D88" s="23">
        <v>22524</v>
      </c>
      <c r="E88" s="49">
        <f t="shared" si="2"/>
        <v>6.5084381573885547E-2</v>
      </c>
      <c r="G88" s="50">
        <v>0.124721</v>
      </c>
      <c r="H88" s="51">
        <f t="shared" si="3"/>
        <v>-1.156284672689799E-2</v>
      </c>
    </row>
    <row r="89" spans="1:8" x14ac:dyDescent="0.25">
      <c r="A89" s="23">
        <v>22554</v>
      </c>
      <c r="D89" s="23">
        <v>22554</v>
      </c>
      <c r="E89" s="49">
        <f t="shared" si="2"/>
        <v>6.4672128132657769E-2</v>
      </c>
      <c r="G89" s="50">
        <v>0.123931</v>
      </c>
      <c r="H89" s="51">
        <f t="shared" si="3"/>
        <v>-6.3341377955596816E-3</v>
      </c>
    </row>
    <row r="90" spans="1:8" x14ac:dyDescent="0.25">
      <c r="A90" s="23">
        <v>22585</v>
      </c>
      <c r="D90" s="23">
        <v>22585</v>
      </c>
      <c r="E90" s="49">
        <f t="shared" si="2"/>
        <v>6.4771799534271063E-2</v>
      </c>
      <c r="G90" s="50">
        <v>0.124122</v>
      </c>
      <c r="H90" s="51">
        <f t="shared" si="3"/>
        <v>1.5411801728380851E-3</v>
      </c>
    </row>
    <row r="91" spans="1:8" x14ac:dyDescent="0.25">
      <c r="A91" s="23">
        <v>22615</v>
      </c>
      <c r="D91" s="23">
        <v>22615</v>
      </c>
      <c r="E91" s="49">
        <f t="shared" si="2"/>
        <v>6.5107864364841561E-2</v>
      </c>
      <c r="G91" s="50">
        <v>0.124766</v>
      </c>
      <c r="H91" s="51">
        <f t="shared" si="3"/>
        <v>5.1884436280434229E-3</v>
      </c>
    </row>
    <row r="92" spans="1:8" x14ac:dyDescent="0.25">
      <c r="A92" s="23">
        <v>22646</v>
      </c>
      <c r="D92" s="23">
        <v>22646</v>
      </c>
      <c r="E92" s="49">
        <f t="shared" si="2"/>
        <v>6.5543078757226328E-2</v>
      </c>
      <c r="G92" s="50">
        <v>0.12559999999999999</v>
      </c>
      <c r="H92" s="51">
        <f t="shared" si="3"/>
        <v>6.6845134091017382E-3</v>
      </c>
    </row>
    <row r="93" spans="1:8" x14ac:dyDescent="0.25">
      <c r="A93" s="23">
        <v>22677</v>
      </c>
      <c r="D93" s="23">
        <v>22677</v>
      </c>
      <c r="E93" s="49">
        <f t="shared" si="2"/>
        <v>6.5829568806889699E-2</v>
      </c>
      <c r="G93" s="50">
        <v>0.12614900000000001</v>
      </c>
      <c r="H93" s="51">
        <f t="shared" si="3"/>
        <v>4.3710191082804275E-3</v>
      </c>
    </row>
    <row r="94" spans="1:8" x14ac:dyDescent="0.25">
      <c r="A94" s="23">
        <v>22705</v>
      </c>
      <c r="D94" s="23">
        <v>22705</v>
      </c>
      <c r="E94" s="49">
        <f t="shared" si="2"/>
        <v>6.5891145903174339E-2</v>
      </c>
      <c r="G94" s="50">
        <v>0.12626699999999999</v>
      </c>
      <c r="H94" s="51">
        <f t="shared" si="3"/>
        <v>9.3540178677579066E-4</v>
      </c>
    </row>
    <row r="95" spans="1:8" x14ac:dyDescent="0.25">
      <c r="A95" s="23">
        <v>22736</v>
      </c>
      <c r="D95" s="23">
        <v>22736</v>
      </c>
      <c r="E95" s="49">
        <f t="shared" si="2"/>
        <v>6.6476128317878566E-2</v>
      </c>
      <c r="G95" s="50">
        <v>0.127388</v>
      </c>
      <c r="H95" s="51">
        <f t="shared" si="3"/>
        <v>8.8780124656482762E-3</v>
      </c>
    </row>
    <row r="96" spans="1:8" x14ac:dyDescent="0.25">
      <c r="A96" s="23">
        <v>22766</v>
      </c>
      <c r="D96" s="23">
        <v>22766</v>
      </c>
      <c r="E96" s="49">
        <f t="shared" si="2"/>
        <v>6.7261497215407445E-2</v>
      </c>
      <c r="G96" s="50">
        <v>0.12889300000000001</v>
      </c>
      <c r="H96" s="51">
        <f t="shared" si="3"/>
        <v>1.1814299620058455E-2</v>
      </c>
    </row>
    <row r="97" spans="1:8" x14ac:dyDescent="0.25">
      <c r="A97" s="23">
        <v>22797</v>
      </c>
      <c r="D97" s="23">
        <v>22797</v>
      </c>
      <c r="E97" s="49">
        <f t="shared" si="2"/>
        <v>6.7323074311692099E-2</v>
      </c>
      <c r="G97" s="50">
        <v>0.12901099999999999</v>
      </c>
      <c r="H97" s="51">
        <f t="shared" si="3"/>
        <v>9.1548804046751356E-4</v>
      </c>
    </row>
    <row r="98" spans="1:8" x14ac:dyDescent="0.25">
      <c r="A98" s="23">
        <v>22827</v>
      </c>
      <c r="D98" s="23">
        <v>22827</v>
      </c>
      <c r="E98" s="49">
        <f t="shared" si="2"/>
        <v>6.7372127252800229E-2</v>
      </c>
      <c r="G98" s="50">
        <v>0.129105</v>
      </c>
      <c r="H98" s="51">
        <f t="shared" si="3"/>
        <v>7.2862004015169829E-4</v>
      </c>
    </row>
    <row r="99" spans="1:8" x14ac:dyDescent="0.25">
      <c r="A99" s="23">
        <v>22858</v>
      </c>
      <c r="D99" s="23">
        <v>22858</v>
      </c>
      <c r="E99" s="49">
        <f t="shared" si="2"/>
        <v>6.8019208603588122E-2</v>
      </c>
      <c r="G99" s="50">
        <v>0.13034499999999999</v>
      </c>
      <c r="H99" s="51">
        <f t="shared" si="3"/>
        <v>9.6045854149722412E-3</v>
      </c>
    </row>
    <row r="100" spans="1:8" x14ac:dyDescent="0.25">
      <c r="A100" s="23">
        <v>22889</v>
      </c>
      <c r="D100" s="23">
        <v>22889</v>
      </c>
      <c r="E100" s="49">
        <f t="shared" si="2"/>
        <v>6.8043735074142186E-2</v>
      </c>
      <c r="G100" s="50">
        <v>0.13039200000000001</v>
      </c>
      <c r="H100" s="51">
        <f t="shared" si="3"/>
        <v>3.6058153362245775E-4</v>
      </c>
    </row>
    <row r="101" spans="1:8" x14ac:dyDescent="0.25">
      <c r="A101" s="23">
        <v>22919</v>
      </c>
      <c r="D101" s="23">
        <v>22919</v>
      </c>
      <c r="E101" s="49">
        <f t="shared" si="2"/>
        <v>6.8454422995972888E-2</v>
      </c>
      <c r="G101" s="50">
        <v>0.13117899999999999</v>
      </c>
      <c r="H101" s="51">
        <f t="shared" si="3"/>
        <v>6.035646358672174E-3</v>
      </c>
    </row>
    <row r="102" spans="1:8" x14ac:dyDescent="0.25">
      <c r="A102" s="23">
        <v>22950</v>
      </c>
      <c r="D102" s="23">
        <v>22950</v>
      </c>
      <c r="E102" s="49">
        <f t="shared" si="2"/>
        <v>6.8665768114577003E-2</v>
      </c>
      <c r="G102" s="50">
        <v>0.13158400000000001</v>
      </c>
      <c r="H102" s="51">
        <f t="shared" si="3"/>
        <v>3.0873844136638981E-3</v>
      </c>
    </row>
    <row r="103" spans="1:8" x14ac:dyDescent="0.25">
      <c r="A103" s="23">
        <v>22980</v>
      </c>
      <c r="D103" s="23">
        <v>22980</v>
      </c>
      <c r="E103" s="49">
        <f t="shared" si="2"/>
        <v>6.9113506662138308E-2</v>
      </c>
      <c r="G103" s="50">
        <v>0.132442</v>
      </c>
      <c r="H103" s="51">
        <f t="shared" si="3"/>
        <v>6.5205496108949237E-3</v>
      </c>
    </row>
    <row r="104" spans="1:8" x14ac:dyDescent="0.25">
      <c r="A104" s="23">
        <v>23011</v>
      </c>
      <c r="D104" s="23">
        <v>23011</v>
      </c>
      <c r="E104" s="49">
        <f t="shared" si="2"/>
        <v>6.967396260628847E-2</v>
      </c>
      <c r="G104" s="50">
        <v>0.133516</v>
      </c>
      <c r="H104" s="51">
        <f t="shared" si="3"/>
        <v>8.1092100693132968E-3</v>
      </c>
    </row>
    <row r="105" spans="1:8" x14ac:dyDescent="0.25">
      <c r="A105" s="23">
        <v>23042</v>
      </c>
      <c r="D105" s="23">
        <v>23042</v>
      </c>
      <c r="E105" s="49">
        <f t="shared" si="2"/>
        <v>7.2276899523812721E-2</v>
      </c>
      <c r="G105" s="50">
        <v>0.13850399999999999</v>
      </c>
      <c r="H105" s="51">
        <f t="shared" si="3"/>
        <v>3.7358818418766232E-2</v>
      </c>
    </row>
    <row r="106" spans="1:8" x14ac:dyDescent="0.25">
      <c r="A106" s="23">
        <v>23070</v>
      </c>
      <c r="D106" s="23">
        <v>23070</v>
      </c>
      <c r="E106" s="49">
        <f t="shared" si="2"/>
        <v>7.6659310156003704E-2</v>
      </c>
      <c r="G106" s="50">
        <v>0.146902</v>
      </c>
      <c r="H106" s="51">
        <f t="shared" si="3"/>
        <v>6.0633627909663382E-2</v>
      </c>
    </row>
    <row r="107" spans="1:8" x14ac:dyDescent="0.25">
      <c r="A107" s="23">
        <v>23101</v>
      </c>
      <c r="D107" s="23">
        <v>23101</v>
      </c>
      <c r="E107" s="49">
        <f t="shared" si="2"/>
        <v>8.0631032866363972E-2</v>
      </c>
      <c r="G107" s="50">
        <v>0.15451300000000001</v>
      </c>
      <c r="H107" s="51">
        <f t="shared" si="3"/>
        <v>5.1810050237573395E-2</v>
      </c>
    </row>
    <row r="108" spans="1:8" x14ac:dyDescent="0.25">
      <c r="A108" s="23">
        <v>23131</v>
      </c>
      <c r="D108" s="23">
        <v>23131</v>
      </c>
      <c r="E108" s="49">
        <f t="shared" si="2"/>
        <v>8.4129968718809858E-2</v>
      </c>
      <c r="G108" s="50">
        <v>0.161218</v>
      </c>
      <c r="H108" s="51">
        <f t="shared" si="3"/>
        <v>4.3394406943105035E-2</v>
      </c>
    </row>
    <row r="109" spans="1:8" x14ac:dyDescent="0.25">
      <c r="A109" s="23">
        <v>23162</v>
      </c>
      <c r="D109" s="23">
        <v>23162</v>
      </c>
      <c r="E109" s="49">
        <f t="shared" si="2"/>
        <v>8.5175735676050954E-2</v>
      </c>
      <c r="G109" s="50">
        <v>0.16322200000000001</v>
      </c>
      <c r="H109" s="51">
        <f t="shared" si="3"/>
        <v>1.2430373779602809E-2</v>
      </c>
    </row>
    <row r="110" spans="1:8" x14ac:dyDescent="0.25">
      <c r="A110" s="23">
        <v>23192</v>
      </c>
      <c r="D110" s="23">
        <v>23192</v>
      </c>
      <c r="E110" s="49">
        <f t="shared" si="2"/>
        <v>8.706897046690458E-2</v>
      </c>
      <c r="G110" s="50">
        <v>0.16685</v>
      </c>
      <c r="H110" s="51">
        <f t="shared" si="3"/>
        <v>2.2227395816740343E-2</v>
      </c>
    </row>
    <row r="111" spans="1:8" x14ac:dyDescent="0.25">
      <c r="A111" s="23">
        <v>23223</v>
      </c>
      <c r="D111" s="23">
        <v>23223</v>
      </c>
      <c r="E111" s="49">
        <f t="shared" si="2"/>
        <v>8.7740578288246551E-2</v>
      </c>
      <c r="G111" s="50">
        <v>0.16813700000000001</v>
      </c>
      <c r="H111" s="51">
        <f t="shared" si="3"/>
        <v>7.7135151333533733E-3</v>
      </c>
    </row>
    <row r="112" spans="1:8" x14ac:dyDescent="0.25">
      <c r="A112" s="23">
        <v>23254</v>
      </c>
      <c r="D112" s="23">
        <v>23254</v>
      </c>
      <c r="E112" s="49">
        <f t="shared" si="2"/>
        <v>8.7964447562027204E-2</v>
      </c>
      <c r="G112" s="50">
        <v>0.16856599999999999</v>
      </c>
      <c r="H112" s="51">
        <f t="shared" si="3"/>
        <v>2.5514907486156226E-3</v>
      </c>
    </row>
    <row r="113" spans="1:8" x14ac:dyDescent="0.25">
      <c r="A113" s="23">
        <v>23284</v>
      </c>
      <c r="D113" s="23">
        <v>23284</v>
      </c>
      <c r="E113" s="49">
        <f t="shared" si="2"/>
        <v>8.8872970652125377E-2</v>
      </c>
      <c r="G113" s="50">
        <v>0.17030699999999999</v>
      </c>
      <c r="H113" s="51">
        <f t="shared" si="3"/>
        <v>1.0328298707924448E-2</v>
      </c>
    </row>
    <row r="114" spans="1:8" x14ac:dyDescent="0.25">
      <c r="A114" s="23">
        <v>23315</v>
      </c>
      <c r="D114" s="23">
        <v>23315</v>
      </c>
      <c r="E114" s="49">
        <f t="shared" si="2"/>
        <v>9.0331512890393276E-2</v>
      </c>
      <c r="G114" s="50">
        <v>0.17310200000000001</v>
      </c>
      <c r="H114" s="51">
        <f t="shared" si="3"/>
        <v>1.6411539161631759E-2</v>
      </c>
    </row>
    <row r="115" spans="1:8" x14ac:dyDescent="0.25">
      <c r="A115" s="23">
        <v>23345</v>
      </c>
      <c r="D115" s="23">
        <v>23345</v>
      </c>
      <c r="E115" s="49">
        <f t="shared" si="2"/>
        <v>9.2226313200643978E-2</v>
      </c>
      <c r="G115" s="50">
        <v>0.176733</v>
      </c>
      <c r="H115" s="51">
        <f t="shared" si="3"/>
        <v>2.0976071911358592E-2</v>
      </c>
    </row>
    <row r="116" spans="1:8" x14ac:dyDescent="0.25">
      <c r="A116" s="23">
        <v>23376</v>
      </c>
      <c r="D116" s="23">
        <v>23376</v>
      </c>
      <c r="E116" s="49">
        <f t="shared" si="2"/>
        <v>9.308526150983501E-2</v>
      </c>
      <c r="G116" s="50">
        <v>0.17837900000000001</v>
      </c>
      <c r="H116" s="51">
        <f t="shared" si="3"/>
        <v>9.3134841823542206E-3</v>
      </c>
    </row>
    <row r="117" spans="1:8" x14ac:dyDescent="0.25">
      <c r="A117" s="23">
        <v>23407</v>
      </c>
      <c r="D117" s="23">
        <v>23407</v>
      </c>
      <c r="E117" s="49">
        <f t="shared" si="2"/>
        <v>9.4442044987293514E-2</v>
      </c>
      <c r="G117" s="50">
        <v>0.180979</v>
      </c>
      <c r="H117" s="51">
        <f t="shared" si="3"/>
        <v>1.4575706781627833E-2</v>
      </c>
    </row>
    <row r="118" spans="1:8" x14ac:dyDescent="0.25">
      <c r="A118" s="23">
        <v>23436</v>
      </c>
      <c r="D118" s="23">
        <v>23436</v>
      </c>
      <c r="E118" s="49">
        <f t="shared" si="2"/>
        <v>9.4963884786316011E-2</v>
      </c>
      <c r="G118" s="50">
        <v>0.181979</v>
      </c>
      <c r="H118" s="51">
        <f t="shared" si="3"/>
        <v>5.5255029589068392E-3</v>
      </c>
    </row>
    <row r="119" spans="1:8" x14ac:dyDescent="0.25">
      <c r="A119" s="23">
        <v>23467</v>
      </c>
      <c r="D119" s="23">
        <v>23467</v>
      </c>
      <c r="E119" s="49">
        <f t="shared" si="2"/>
        <v>9.7167614257588047E-2</v>
      </c>
      <c r="G119" s="50">
        <v>0.18620200000000001</v>
      </c>
      <c r="H119" s="51">
        <f t="shared" si="3"/>
        <v>2.3205974315717772E-2</v>
      </c>
    </row>
    <row r="120" spans="1:8" x14ac:dyDescent="0.25">
      <c r="A120" s="23">
        <v>23497</v>
      </c>
      <c r="D120" s="23">
        <v>23497</v>
      </c>
      <c r="E120" s="49">
        <f t="shared" si="2"/>
        <v>9.9427702427154513E-2</v>
      </c>
      <c r="G120" s="50">
        <v>0.19053300000000001</v>
      </c>
      <c r="H120" s="51">
        <f t="shared" si="3"/>
        <v>2.3259685717661471E-2</v>
      </c>
    </row>
    <row r="121" spans="1:8" x14ac:dyDescent="0.25">
      <c r="A121" s="23">
        <v>23528</v>
      </c>
      <c r="D121" s="23">
        <v>23528</v>
      </c>
      <c r="E121" s="49">
        <f t="shared" si="2"/>
        <v>0.10257596193465728</v>
      </c>
      <c r="G121" s="50">
        <v>0.19656599999999999</v>
      </c>
      <c r="H121" s="51">
        <f t="shared" si="3"/>
        <v>3.1663806269779944E-2</v>
      </c>
    </row>
    <row r="122" spans="1:8" x14ac:dyDescent="0.25">
      <c r="A122" s="23">
        <v>23558</v>
      </c>
      <c r="D122" s="23">
        <v>23558</v>
      </c>
      <c r="E122" s="49">
        <f t="shared" si="2"/>
        <v>0.10412112957956292</v>
      </c>
      <c r="G122" s="50">
        <v>0.19952700000000001</v>
      </c>
      <c r="H122" s="51">
        <f t="shared" si="3"/>
        <v>1.5063642745948024E-2</v>
      </c>
    </row>
    <row r="123" spans="1:8" x14ac:dyDescent="0.25">
      <c r="A123" s="23">
        <v>23589</v>
      </c>
      <c r="D123" s="23">
        <v>23589</v>
      </c>
      <c r="E123" s="49">
        <f t="shared" si="2"/>
        <v>0.10324600423660217</v>
      </c>
      <c r="G123" s="50">
        <v>0.19785</v>
      </c>
      <c r="H123" s="51">
        <f t="shared" si="3"/>
        <v>-8.4048775353712107E-3</v>
      </c>
    </row>
    <row r="124" spans="1:8" x14ac:dyDescent="0.25">
      <c r="A124" s="23">
        <v>23620</v>
      </c>
      <c r="D124" s="23">
        <v>23620</v>
      </c>
      <c r="E124" s="49">
        <f t="shared" si="2"/>
        <v>0.10171231706727503</v>
      </c>
      <c r="G124" s="50">
        <v>0.194911</v>
      </c>
      <c r="H124" s="51">
        <f t="shared" si="3"/>
        <v>-1.4854687894869836E-2</v>
      </c>
    </row>
    <row r="125" spans="1:8" x14ac:dyDescent="0.25">
      <c r="A125" s="23">
        <v>23650</v>
      </c>
      <c r="D125" s="23">
        <v>23650</v>
      </c>
      <c r="E125" s="49">
        <f t="shared" si="2"/>
        <v>0.10105114604191352</v>
      </c>
      <c r="G125" s="50">
        <v>0.19364400000000001</v>
      </c>
      <c r="H125" s="51">
        <f t="shared" si="3"/>
        <v>-6.5004027479207962E-3</v>
      </c>
    </row>
    <row r="126" spans="1:8" x14ac:dyDescent="0.25">
      <c r="A126" s="23">
        <v>23681</v>
      </c>
      <c r="D126" s="23">
        <v>23681</v>
      </c>
      <c r="E126" s="49">
        <f t="shared" si="2"/>
        <v>0.10027777945976217</v>
      </c>
      <c r="G126" s="50">
        <v>0.192162</v>
      </c>
      <c r="H126" s="51">
        <f t="shared" si="3"/>
        <v>-7.6532193096610843E-3</v>
      </c>
    </row>
    <row r="127" spans="1:8" x14ac:dyDescent="0.25">
      <c r="A127" s="23">
        <v>23711</v>
      </c>
      <c r="D127" s="23">
        <v>23711</v>
      </c>
      <c r="E127" s="49">
        <f t="shared" si="2"/>
        <v>0.10110019898302164</v>
      </c>
      <c r="G127" s="50">
        <v>0.19373799999999999</v>
      </c>
      <c r="H127" s="51">
        <f t="shared" si="3"/>
        <v>8.2014133907848275E-3</v>
      </c>
    </row>
    <row r="128" spans="1:8" x14ac:dyDescent="0.25">
      <c r="A128" s="23">
        <v>23742</v>
      </c>
      <c r="D128" s="23">
        <v>23742</v>
      </c>
      <c r="E128" s="49">
        <f t="shared" si="2"/>
        <v>0.10127344979629711</v>
      </c>
      <c r="G128" s="50">
        <v>0.19406999999999999</v>
      </c>
      <c r="H128" s="51">
        <f t="shared" si="3"/>
        <v>1.713654523118846E-3</v>
      </c>
    </row>
    <row r="129" spans="1:8" x14ac:dyDescent="0.25">
      <c r="A129" s="23">
        <v>23773</v>
      </c>
      <c r="D129" s="23">
        <v>23773</v>
      </c>
      <c r="E129" s="49">
        <f t="shared" si="2"/>
        <v>0.1027064218844129</v>
      </c>
      <c r="G129" s="50">
        <v>0.19681599999999999</v>
      </c>
      <c r="H129" s="51">
        <f t="shared" si="3"/>
        <v>1.41495336734168E-2</v>
      </c>
    </row>
    <row r="130" spans="1:8" x14ac:dyDescent="0.25">
      <c r="A130" s="23">
        <v>23801</v>
      </c>
      <c r="D130" s="23">
        <v>23801</v>
      </c>
      <c r="E130" s="49">
        <f t="shared" si="2"/>
        <v>0.10170814234888284</v>
      </c>
      <c r="G130" s="50">
        <v>0.19490299999999999</v>
      </c>
      <c r="H130" s="51">
        <f t="shared" si="3"/>
        <v>-9.7197382326640012E-3</v>
      </c>
    </row>
    <row r="131" spans="1:8" x14ac:dyDescent="0.25">
      <c r="A131" s="23">
        <v>23832</v>
      </c>
      <c r="D131" s="23">
        <v>23832</v>
      </c>
      <c r="E131" s="49">
        <f t="shared" ref="E131:E194" si="4">+E132/(H132+1)</f>
        <v>0.10315102939318008</v>
      </c>
      <c r="G131" s="50">
        <v>0.19766800000000001</v>
      </c>
      <c r="H131" s="51">
        <f t="shared" si="3"/>
        <v>1.4186544075771114E-2</v>
      </c>
    </row>
    <row r="132" spans="1:8" x14ac:dyDescent="0.25">
      <c r="A132" s="23">
        <v>23862</v>
      </c>
      <c r="D132" s="23">
        <v>23862</v>
      </c>
      <c r="E132" s="49">
        <f t="shared" si="4"/>
        <v>0.10495659509779794</v>
      </c>
      <c r="G132" s="50">
        <v>0.201128</v>
      </c>
      <c r="H132" s="51">
        <f t="shared" si="3"/>
        <v>1.7504097780116107E-2</v>
      </c>
    </row>
    <row r="133" spans="1:8" x14ac:dyDescent="0.25">
      <c r="A133" s="23">
        <v>23893</v>
      </c>
      <c r="D133" s="23">
        <v>23893</v>
      </c>
      <c r="E133" s="49">
        <f t="shared" si="4"/>
        <v>0.10626380379434933</v>
      </c>
      <c r="G133" s="50">
        <v>0.20363300000000001</v>
      </c>
      <c r="H133" s="51">
        <f t="shared" ref="H133:H196" si="5">(+G133-G132)/G132</f>
        <v>1.2454755180780434E-2</v>
      </c>
    </row>
    <row r="134" spans="1:8" x14ac:dyDescent="0.25">
      <c r="A134" s="23">
        <v>23923</v>
      </c>
      <c r="D134" s="23">
        <v>23923</v>
      </c>
      <c r="E134" s="49">
        <f t="shared" si="4"/>
        <v>0.10788307269071616</v>
      </c>
      <c r="G134" s="50">
        <v>0.206736</v>
      </c>
      <c r="H134" s="51">
        <f t="shared" si="5"/>
        <v>1.5238198130951243E-2</v>
      </c>
    </row>
    <row r="135" spans="1:8" x14ac:dyDescent="0.25">
      <c r="A135" s="23">
        <v>23954</v>
      </c>
      <c r="D135" s="23">
        <v>23954</v>
      </c>
      <c r="E135" s="49">
        <f t="shared" si="4"/>
        <v>0.10796813257795683</v>
      </c>
      <c r="G135" s="50">
        <v>0.206899</v>
      </c>
      <c r="H135" s="51">
        <f t="shared" si="5"/>
        <v>7.8844516678273967E-4</v>
      </c>
    </row>
    <row r="136" spans="1:8" x14ac:dyDescent="0.25">
      <c r="A136" s="23">
        <v>23985</v>
      </c>
      <c r="D136" s="23">
        <v>23985</v>
      </c>
      <c r="E136" s="49">
        <f t="shared" si="4"/>
        <v>0.10819095817213943</v>
      </c>
      <c r="G136" s="50">
        <v>0.20732600000000001</v>
      </c>
      <c r="H136" s="51">
        <f t="shared" si="5"/>
        <v>2.0638089115945979E-3</v>
      </c>
    </row>
    <row r="137" spans="1:8" x14ac:dyDescent="0.25">
      <c r="A137" s="23">
        <v>24015</v>
      </c>
      <c r="D137" s="23">
        <v>24015</v>
      </c>
      <c r="E137" s="49">
        <f t="shared" si="4"/>
        <v>0.1091850629892773</v>
      </c>
      <c r="G137" s="50">
        <v>0.209231</v>
      </c>
      <c r="H137" s="51">
        <f t="shared" si="5"/>
        <v>9.1884278865168381E-3</v>
      </c>
    </row>
    <row r="138" spans="1:8" x14ac:dyDescent="0.25">
      <c r="A138" s="23">
        <v>24046</v>
      </c>
      <c r="D138" s="23">
        <v>24046</v>
      </c>
      <c r="E138" s="49">
        <f t="shared" si="4"/>
        <v>0.11153856048286877</v>
      </c>
      <c r="G138" s="50">
        <v>0.21374099999999999</v>
      </c>
      <c r="H138" s="51">
        <f t="shared" si="5"/>
        <v>2.155512328479043E-2</v>
      </c>
    </row>
    <row r="139" spans="1:8" x14ac:dyDescent="0.25">
      <c r="A139" s="23">
        <v>24076</v>
      </c>
      <c r="D139" s="23">
        <v>24076</v>
      </c>
      <c r="E139" s="49">
        <f t="shared" si="4"/>
        <v>0.1130952086033529</v>
      </c>
      <c r="G139" s="50">
        <v>0.216724</v>
      </c>
      <c r="H139" s="51">
        <f t="shared" si="5"/>
        <v>1.3956143182636993E-2</v>
      </c>
    </row>
    <row r="140" spans="1:8" x14ac:dyDescent="0.25">
      <c r="A140" s="23">
        <v>24107</v>
      </c>
      <c r="D140" s="23">
        <v>24107</v>
      </c>
      <c r="E140" s="49">
        <f t="shared" si="4"/>
        <v>0.11589801016390275</v>
      </c>
      <c r="G140" s="50">
        <v>0.22209499999999999</v>
      </c>
      <c r="H140" s="51">
        <f t="shared" si="5"/>
        <v>2.4782672892711407E-2</v>
      </c>
    </row>
    <row r="141" spans="1:8" x14ac:dyDescent="0.25">
      <c r="A141" s="23">
        <v>24138</v>
      </c>
      <c r="D141" s="23">
        <v>24138</v>
      </c>
      <c r="E141" s="49">
        <f t="shared" si="4"/>
        <v>0.11739151566870515</v>
      </c>
      <c r="G141" s="50">
        <v>0.22495699999999999</v>
      </c>
      <c r="H141" s="51">
        <f t="shared" si="5"/>
        <v>1.2886377451090766E-2</v>
      </c>
    </row>
    <row r="142" spans="1:8" x14ac:dyDescent="0.25">
      <c r="A142" s="23">
        <v>24166</v>
      </c>
      <c r="D142" s="23">
        <v>24166</v>
      </c>
      <c r="E142" s="49">
        <f t="shared" si="4"/>
        <v>0.11889702348888508</v>
      </c>
      <c r="G142" s="50">
        <v>0.22784199999999999</v>
      </c>
      <c r="H142" s="51">
        <f t="shared" si="5"/>
        <v>1.2824673159759416E-2</v>
      </c>
    </row>
    <row r="143" spans="1:8" x14ac:dyDescent="0.25">
      <c r="A143" s="23">
        <v>24197</v>
      </c>
      <c r="D143" s="23">
        <v>24197</v>
      </c>
      <c r="E143" s="49">
        <f t="shared" si="4"/>
        <v>0.1218099332470287</v>
      </c>
      <c r="G143" s="50">
        <v>0.23342399999999999</v>
      </c>
      <c r="H143" s="51">
        <f t="shared" si="5"/>
        <v>2.449943381817226E-2</v>
      </c>
    </row>
    <row r="144" spans="1:8" x14ac:dyDescent="0.25">
      <c r="A144" s="23">
        <v>24227</v>
      </c>
      <c r="D144" s="23">
        <v>24227</v>
      </c>
      <c r="E144" s="49">
        <f t="shared" si="4"/>
        <v>0.12543515433083802</v>
      </c>
      <c r="G144" s="50">
        <v>0.240371</v>
      </c>
      <c r="H144" s="51">
        <f t="shared" si="5"/>
        <v>2.9761292754815309E-2</v>
      </c>
    </row>
    <row r="145" spans="1:8" x14ac:dyDescent="0.25">
      <c r="A145" s="23">
        <v>24258</v>
      </c>
      <c r="D145" s="23">
        <v>24258</v>
      </c>
      <c r="E145" s="49">
        <f t="shared" si="4"/>
        <v>0.12690361152528734</v>
      </c>
      <c r="G145" s="50">
        <v>0.24318500000000001</v>
      </c>
      <c r="H145" s="51">
        <f t="shared" si="5"/>
        <v>1.1706903078990439E-2</v>
      </c>
    </row>
    <row r="146" spans="1:8" x14ac:dyDescent="0.25">
      <c r="A146" s="23">
        <v>24288</v>
      </c>
      <c r="D146" s="23">
        <v>24288</v>
      </c>
      <c r="E146" s="49">
        <f t="shared" si="4"/>
        <v>0.12682898843402712</v>
      </c>
      <c r="G146" s="50">
        <v>0.24304200000000001</v>
      </c>
      <c r="H146" s="51">
        <f t="shared" si="5"/>
        <v>-5.8802968933118502E-4</v>
      </c>
    </row>
    <row r="147" spans="1:8" x14ac:dyDescent="0.25">
      <c r="A147" s="23">
        <v>24319</v>
      </c>
      <c r="D147" s="23">
        <v>24319</v>
      </c>
      <c r="E147" s="49">
        <f t="shared" si="4"/>
        <v>0.12695005526740033</v>
      </c>
      <c r="G147" s="50">
        <v>0.24327399999999999</v>
      </c>
      <c r="H147" s="51">
        <f t="shared" si="5"/>
        <v>9.5456752330865533E-4</v>
      </c>
    </row>
    <row r="148" spans="1:8" x14ac:dyDescent="0.25">
      <c r="A148" s="23">
        <v>24350</v>
      </c>
      <c r="D148" s="23">
        <v>24350</v>
      </c>
      <c r="E148" s="49">
        <f t="shared" si="4"/>
        <v>0.12662442723281028</v>
      </c>
      <c r="G148" s="50">
        <v>0.24265</v>
      </c>
      <c r="H148" s="51">
        <f t="shared" si="5"/>
        <v>-2.5650090021949968E-3</v>
      </c>
    </row>
    <row r="149" spans="1:8" x14ac:dyDescent="0.25">
      <c r="A149" s="23">
        <v>24380</v>
      </c>
      <c r="D149" s="23">
        <v>24380</v>
      </c>
      <c r="E149" s="49">
        <f t="shared" si="4"/>
        <v>0.1280052153410238</v>
      </c>
      <c r="G149" s="50">
        <v>0.24529599999999999</v>
      </c>
      <c r="H149" s="51">
        <f t="shared" si="5"/>
        <v>1.0904595095816944E-2</v>
      </c>
    </row>
    <row r="150" spans="1:8" x14ac:dyDescent="0.25">
      <c r="A150" s="23">
        <v>24411</v>
      </c>
      <c r="D150" s="23">
        <v>24411</v>
      </c>
      <c r="E150" s="49">
        <f t="shared" si="4"/>
        <v>0.12938704712883539</v>
      </c>
      <c r="G150" s="50">
        <v>0.247944</v>
      </c>
      <c r="H150" s="51">
        <f t="shared" si="5"/>
        <v>1.0795120996673454E-2</v>
      </c>
    </row>
    <row r="151" spans="1:8" x14ac:dyDescent="0.25">
      <c r="A151" s="23">
        <v>24441</v>
      </c>
      <c r="D151" s="23">
        <v>24441</v>
      </c>
      <c r="E151" s="49">
        <f t="shared" si="4"/>
        <v>0.1297236337992049</v>
      </c>
      <c r="G151" s="50">
        <v>0.248589</v>
      </c>
      <c r="H151" s="51">
        <f t="shared" si="5"/>
        <v>2.6013938631304113E-3</v>
      </c>
    </row>
    <row r="152" spans="1:8" x14ac:dyDescent="0.25">
      <c r="A152" s="23">
        <v>24472</v>
      </c>
      <c r="D152" s="23">
        <v>24472</v>
      </c>
      <c r="E152" s="49">
        <f t="shared" si="4"/>
        <v>0.13080749506177464</v>
      </c>
      <c r="G152" s="50">
        <v>0.250666</v>
      </c>
      <c r="H152" s="51">
        <f t="shared" si="5"/>
        <v>8.3551565033046331E-3</v>
      </c>
    </row>
    <row r="153" spans="1:8" x14ac:dyDescent="0.25">
      <c r="A153" s="23">
        <v>24503</v>
      </c>
      <c r="D153" s="23">
        <v>24503</v>
      </c>
      <c r="E153" s="49">
        <f t="shared" si="4"/>
        <v>0.13149110519849411</v>
      </c>
      <c r="G153" s="50">
        <v>0.25197599999999998</v>
      </c>
      <c r="H153" s="51">
        <f t="shared" si="5"/>
        <v>5.2260777289300422E-3</v>
      </c>
    </row>
    <row r="154" spans="1:8" x14ac:dyDescent="0.25">
      <c r="A154" s="23">
        <v>24531</v>
      </c>
      <c r="D154" s="23">
        <v>24531</v>
      </c>
      <c r="E154" s="49">
        <f t="shared" si="4"/>
        <v>0.13208808992857587</v>
      </c>
      <c r="G154" s="50">
        <v>0.25312000000000001</v>
      </c>
      <c r="H154" s="51">
        <f t="shared" si="5"/>
        <v>4.5401149315809205E-3</v>
      </c>
    </row>
    <row r="155" spans="1:8" x14ac:dyDescent="0.25">
      <c r="A155" s="23">
        <v>24562</v>
      </c>
      <c r="D155" s="23">
        <v>24562</v>
      </c>
      <c r="E155" s="49">
        <f t="shared" si="4"/>
        <v>0.1491877364629452</v>
      </c>
      <c r="G155" s="50">
        <v>0.28588799999999998</v>
      </c>
      <c r="H155" s="51">
        <f t="shared" si="5"/>
        <v>0.12945638432364082</v>
      </c>
    </row>
    <row r="156" spans="1:8" x14ac:dyDescent="0.25">
      <c r="A156" s="23">
        <v>24592</v>
      </c>
      <c r="D156" s="23">
        <v>24592</v>
      </c>
      <c r="E156" s="49">
        <f t="shared" si="4"/>
        <v>0.13405542597089068</v>
      </c>
      <c r="G156" s="50">
        <v>0.25689000000000001</v>
      </c>
      <c r="H156" s="51">
        <f t="shared" si="5"/>
        <v>-0.10143132975151098</v>
      </c>
    </row>
    <row r="157" spans="1:8" x14ac:dyDescent="0.25">
      <c r="A157" s="23">
        <v>24623</v>
      </c>
      <c r="D157" s="23">
        <v>24623</v>
      </c>
      <c r="E157" s="49">
        <f t="shared" si="4"/>
        <v>0.13490185012490516</v>
      </c>
      <c r="G157" s="50">
        <v>0.25851200000000002</v>
      </c>
      <c r="H157" s="51">
        <f t="shared" si="5"/>
        <v>6.3139865312001721E-3</v>
      </c>
    </row>
    <row r="158" spans="1:8" x14ac:dyDescent="0.25">
      <c r="A158" s="23">
        <v>24653</v>
      </c>
      <c r="D158" s="23">
        <v>24653</v>
      </c>
      <c r="E158" s="49">
        <f t="shared" si="4"/>
        <v>0.13728039592884972</v>
      </c>
      <c r="G158" s="50">
        <v>0.26307000000000003</v>
      </c>
      <c r="H158" s="51">
        <f t="shared" si="5"/>
        <v>1.763167667264965E-2</v>
      </c>
    </row>
    <row r="159" spans="1:8" x14ac:dyDescent="0.25">
      <c r="A159" s="23">
        <v>24684</v>
      </c>
      <c r="D159" s="23">
        <v>24684</v>
      </c>
      <c r="E159" s="49">
        <f t="shared" si="4"/>
        <v>0.13748965368825775</v>
      </c>
      <c r="G159" s="50">
        <v>0.26347100000000001</v>
      </c>
      <c r="H159" s="51">
        <f t="shared" si="5"/>
        <v>1.5243091192457699E-3</v>
      </c>
    </row>
    <row r="160" spans="1:8" x14ac:dyDescent="0.25">
      <c r="A160" s="23">
        <v>24715</v>
      </c>
      <c r="D160" s="23">
        <v>24715</v>
      </c>
      <c r="E160" s="49">
        <f t="shared" si="4"/>
        <v>0.13726474073487904</v>
      </c>
      <c r="G160" s="50">
        <v>0.26304</v>
      </c>
      <c r="H160" s="51">
        <f t="shared" si="5"/>
        <v>-1.6358536613138247E-3</v>
      </c>
    </row>
    <row r="161" spans="1:8" x14ac:dyDescent="0.25">
      <c r="A161" s="23">
        <v>24745</v>
      </c>
      <c r="D161" s="23">
        <v>24745</v>
      </c>
      <c r="E161" s="49">
        <f t="shared" si="4"/>
        <v>0.1377364839131954</v>
      </c>
      <c r="G161" s="50">
        <v>0.26394400000000001</v>
      </c>
      <c r="H161" s="51">
        <f t="shared" si="5"/>
        <v>3.4367396593674572E-3</v>
      </c>
    </row>
    <row r="162" spans="1:8" x14ac:dyDescent="0.25">
      <c r="A162" s="23">
        <v>24776</v>
      </c>
      <c r="D162" s="23">
        <v>24776</v>
      </c>
      <c r="E162" s="49">
        <f t="shared" si="4"/>
        <v>0.13880677734099056</v>
      </c>
      <c r="G162" s="50">
        <v>0.26599499999999998</v>
      </c>
      <c r="H162" s="51">
        <f t="shared" si="5"/>
        <v>7.7705877004211853E-3</v>
      </c>
    </row>
    <row r="163" spans="1:8" x14ac:dyDescent="0.25">
      <c r="A163" s="23">
        <v>24806</v>
      </c>
      <c r="D163" s="23">
        <v>24806</v>
      </c>
      <c r="E163" s="49">
        <f t="shared" si="4"/>
        <v>0.1395796220833429</v>
      </c>
      <c r="G163" s="50">
        <v>0.26747599999999999</v>
      </c>
      <c r="H163" s="51">
        <f t="shared" si="5"/>
        <v>5.5677738303351954E-3</v>
      </c>
    </row>
    <row r="164" spans="1:8" x14ac:dyDescent="0.25">
      <c r="A164" s="23">
        <v>24837</v>
      </c>
      <c r="D164" s="23">
        <v>24837</v>
      </c>
      <c r="E164" s="49">
        <f t="shared" si="4"/>
        <v>0.14019017464819922</v>
      </c>
      <c r="G164" s="50">
        <v>0.268646</v>
      </c>
      <c r="H164" s="51">
        <f t="shared" si="5"/>
        <v>4.3742242294635943E-3</v>
      </c>
    </row>
    <row r="165" spans="1:8" x14ac:dyDescent="0.25">
      <c r="A165" s="23">
        <v>24868</v>
      </c>
      <c r="D165" s="23">
        <v>24868</v>
      </c>
      <c r="E165" s="49">
        <f t="shared" si="4"/>
        <v>0.14158505243098637</v>
      </c>
      <c r="G165" s="50">
        <v>0.27131899999999998</v>
      </c>
      <c r="H165" s="51">
        <f t="shared" si="5"/>
        <v>9.9498968903314437E-3</v>
      </c>
    </row>
    <row r="166" spans="1:8" x14ac:dyDescent="0.25">
      <c r="A166" s="23">
        <v>24897</v>
      </c>
      <c r="D166" s="23">
        <v>24897</v>
      </c>
      <c r="E166" s="49">
        <f t="shared" si="4"/>
        <v>0.1415714845962118</v>
      </c>
      <c r="G166" s="50">
        <v>0.27129300000000001</v>
      </c>
      <c r="H166" s="51">
        <f t="shared" si="5"/>
        <v>-9.5828157998409594E-5</v>
      </c>
    </row>
    <row r="167" spans="1:8" x14ac:dyDescent="0.25">
      <c r="A167" s="23">
        <v>24928</v>
      </c>
      <c r="D167" s="23">
        <v>24928</v>
      </c>
      <c r="E167" s="49">
        <f t="shared" si="4"/>
        <v>0.14306499010101417</v>
      </c>
      <c r="G167" s="50">
        <v>0.27415499999999998</v>
      </c>
      <c r="H167" s="51">
        <f t="shared" si="5"/>
        <v>1.0549479713814864E-2</v>
      </c>
    </row>
    <row r="168" spans="1:8" x14ac:dyDescent="0.25">
      <c r="A168" s="23">
        <v>24958</v>
      </c>
      <c r="D168" s="23">
        <v>24958</v>
      </c>
      <c r="E168" s="49">
        <f t="shared" si="4"/>
        <v>0.14541744391500763</v>
      </c>
      <c r="G168" s="50">
        <v>0.27866299999999999</v>
      </c>
      <c r="H168" s="51">
        <f t="shared" si="5"/>
        <v>1.6443252904378956E-2</v>
      </c>
    </row>
    <row r="169" spans="1:8" x14ac:dyDescent="0.25">
      <c r="A169" s="23">
        <v>24989</v>
      </c>
      <c r="D169" s="23">
        <v>24989</v>
      </c>
      <c r="E169" s="49">
        <f t="shared" si="4"/>
        <v>0.14638910962078755</v>
      </c>
      <c r="G169" s="50">
        <v>0.28052500000000002</v>
      </c>
      <c r="H169" s="51">
        <f t="shared" si="5"/>
        <v>6.6819061016354176E-3</v>
      </c>
    </row>
    <row r="170" spans="1:8" x14ac:dyDescent="0.25">
      <c r="A170" s="23">
        <v>25019</v>
      </c>
      <c r="D170" s="23">
        <v>25019</v>
      </c>
      <c r="E170" s="49">
        <f t="shared" si="4"/>
        <v>0.14695008740473672</v>
      </c>
      <c r="G170" s="50">
        <v>0.28160000000000002</v>
      </c>
      <c r="H170" s="51">
        <f t="shared" si="5"/>
        <v>3.8321005257998132E-3</v>
      </c>
    </row>
    <row r="171" spans="1:8" x14ac:dyDescent="0.25">
      <c r="A171" s="23">
        <v>25050</v>
      </c>
      <c r="D171" s="23">
        <v>25050</v>
      </c>
      <c r="E171" s="49">
        <f t="shared" si="4"/>
        <v>0.14812005223414515</v>
      </c>
      <c r="G171" s="50">
        <v>0.28384199999999998</v>
      </c>
      <c r="H171" s="51">
        <f t="shared" si="5"/>
        <v>7.9616477272726072E-3</v>
      </c>
    </row>
    <row r="172" spans="1:8" x14ac:dyDescent="0.25">
      <c r="A172" s="23">
        <v>25081</v>
      </c>
      <c r="D172" s="23">
        <v>25081</v>
      </c>
      <c r="E172" s="49">
        <f t="shared" si="4"/>
        <v>0.14776989772900107</v>
      </c>
      <c r="G172" s="50">
        <v>0.28317100000000001</v>
      </c>
      <c r="H172" s="51">
        <f t="shared" si="5"/>
        <v>-2.3639912345599918E-3</v>
      </c>
    </row>
    <row r="173" spans="1:8" x14ac:dyDescent="0.25">
      <c r="A173" s="23">
        <v>25111</v>
      </c>
      <c r="D173" s="23">
        <v>25111</v>
      </c>
      <c r="E173" s="49">
        <f t="shared" si="4"/>
        <v>0.1479681968526296</v>
      </c>
      <c r="G173" s="50">
        <v>0.283551</v>
      </c>
      <c r="H173" s="51">
        <f t="shared" si="5"/>
        <v>1.3419453263222275E-3</v>
      </c>
    </row>
    <row r="174" spans="1:8" x14ac:dyDescent="0.25">
      <c r="A174" s="23">
        <v>25142</v>
      </c>
      <c r="D174" s="23">
        <v>25142</v>
      </c>
      <c r="E174" s="49">
        <f t="shared" si="4"/>
        <v>0.14847975640761135</v>
      </c>
      <c r="G174" s="50">
        <v>0.28453129999999999</v>
      </c>
      <c r="H174" s="51">
        <f t="shared" si="5"/>
        <v>3.4572263896088871E-3</v>
      </c>
    </row>
    <row r="175" spans="1:8" x14ac:dyDescent="0.25">
      <c r="A175" s="23">
        <v>25172</v>
      </c>
      <c r="D175" s="23">
        <v>25172</v>
      </c>
      <c r="E175" s="49">
        <f t="shared" si="4"/>
        <v>0.14951232081793719</v>
      </c>
      <c r="G175" s="50">
        <v>0.28650999999999999</v>
      </c>
      <c r="H175" s="51">
        <f t="shared" si="5"/>
        <v>6.9542436983207117E-3</v>
      </c>
    </row>
    <row r="176" spans="1:8" x14ac:dyDescent="0.25">
      <c r="A176" s="23">
        <v>25203</v>
      </c>
      <c r="D176" s="23">
        <v>25203</v>
      </c>
      <c r="E176" s="49">
        <f t="shared" si="4"/>
        <v>0.1493124561749116</v>
      </c>
      <c r="G176" s="50">
        <v>0.28612700000000002</v>
      </c>
      <c r="H176" s="51">
        <f t="shared" si="5"/>
        <v>-1.336777075843659E-3</v>
      </c>
    </row>
    <row r="177" spans="1:8" x14ac:dyDescent="0.25">
      <c r="A177" s="23">
        <v>25234</v>
      </c>
      <c r="D177" s="23">
        <v>25234</v>
      </c>
      <c r="E177" s="49">
        <f t="shared" si="4"/>
        <v>0.1510799275742008</v>
      </c>
      <c r="G177" s="50">
        <v>0.28951399999999999</v>
      </c>
      <c r="H177" s="51">
        <f t="shared" si="5"/>
        <v>1.1837400874436781E-2</v>
      </c>
    </row>
    <row r="178" spans="1:8" x14ac:dyDescent="0.25">
      <c r="A178" s="23">
        <v>25262</v>
      </c>
      <c r="D178" s="23">
        <v>25262</v>
      </c>
      <c r="E178" s="49">
        <f t="shared" si="4"/>
        <v>0.15064210398282094</v>
      </c>
      <c r="G178" s="50">
        <v>0.28867500000000001</v>
      </c>
      <c r="H178" s="51">
        <f t="shared" si="5"/>
        <v>-2.8979600295667178E-3</v>
      </c>
    </row>
    <row r="179" spans="1:8" x14ac:dyDescent="0.25">
      <c r="A179" s="23">
        <v>25293</v>
      </c>
      <c r="D179" s="23">
        <v>25293</v>
      </c>
      <c r="E179" s="49">
        <f t="shared" si="4"/>
        <v>0.15189243214127884</v>
      </c>
      <c r="G179" s="50">
        <v>0.29107100000000002</v>
      </c>
      <c r="H179" s="51">
        <f t="shared" si="5"/>
        <v>8.2999913397419564E-3</v>
      </c>
    </row>
    <row r="180" spans="1:8" x14ac:dyDescent="0.25">
      <c r="A180" s="23">
        <v>25323</v>
      </c>
      <c r="D180" s="23">
        <v>25323</v>
      </c>
      <c r="E180" s="49">
        <f t="shared" si="4"/>
        <v>0.15440456893377316</v>
      </c>
      <c r="G180" s="50">
        <v>0.29588500000000001</v>
      </c>
      <c r="H180" s="51">
        <f t="shared" si="5"/>
        <v>1.6538920057305551E-2</v>
      </c>
    </row>
    <row r="181" spans="1:8" x14ac:dyDescent="0.25">
      <c r="A181" s="23">
        <v>25354</v>
      </c>
      <c r="D181" s="23">
        <v>25354</v>
      </c>
      <c r="E181" s="49">
        <f t="shared" si="4"/>
        <v>0.15578640072158476</v>
      </c>
      <c r="G181" s="50">
        <v>0.29853299999999999</v>
      </c>
      <c r="H181" s="51">
        <f t="shared" si="5"/>
        <v>8.9494229176875599E-3</v>
      </c>
    </row>
    <row r="182" spans="1:8" x14ac:dyDescent="0.25">
      <c r="A182" s="23">
        <v>25384</v>
      </c>
      <c r="D182" s="23">
        <v>25384</v>
      </c>
      <c r="E182" s="49">
        <f t="shared" si="4"/>
        <v>0.15662082256022175</v>
      </c>
      <c r="G182" s="50">
        <v>0.30013200000000001</v>
      </c>
      <c r="H182" s="51">
        <f t="shared" si="5"/>
        <v>5.3561917777934674E-3</v>
      </c>
    </row>
    <row r="183" spans="1:8" x14ac:dyDescent="0.25">
      <c r="A183" s="23">
        <v>25415</v>
      </c>
      <c r="D183" s="23">
        <v>25415</v>
      </c>
      <c r="E183" s="49">
        <f t="shared" si="4"/>
        <v>0.15724181192105852</v>
      </c>
      <c r="G183" s="50">
        <v>0.30132199999999998</v>
      </c>
      <c r="H183" s="51">
        <f t="shared" si="5"/>
        <v>3.9649221009421479E-3</v>
      </c>
    </row>
    <row r="184" spans="1:8" x14ac:dyDescent="0.25">
      <c r="A184" s="23">
        <v>25446</v>
      </c>
      <c r="D184" s="23">
        <v>25446</v>
      </c>
      <c r="E184" s="49">
        <f t="shared" si="4"/>
        <v>0.15782627249596373</v>
      </c>
      <c r="G184" s="50">
        <v>0.30244199999999999</v>
      </c>
      <c r="H184" s="51">
        <f t="shared" si="5"/>
        <v>3.7169539562329E-3</v>
      </c>
    </row>
    <row r="185" spans="1:8" x14ac:dyDescent="0.25">
      <c r="A185" s="23">
        <v>25476</v>
      </c>
      <c r="D185" s="23">
        <v>25476</v>
      </c>
      <c r="E185" s="49">
        <f t="shared" si="4"/>
        <v>0.15884751298265076</v>
      </c>
      <c r="G185" s="50">
        <v>0.30439899999999998</v>
      </c>
      <c r="H185" s="51">
        <f t="shared" si="5"/>
        <v>6.4706621434853185E-3</v>
      </c>
    </row>
    <row r="186" spans="1:8" x14ac:dyDescent="0.25">
      <c r="A186" s="23">
        <v>25507</v>
      </c>
      <c r="D186" s="23">
        <v>25507</v>
      </c>
      <c r="E186" s="49">
        <f t="shared" si="4"/>
        <v>0.1609035617907994</v>
      </c>
      <c r="G186" s="50">
        <v>0.30833899999999997</v>
      </c>
      <c r="H186" s="51">
        <f t="shared" si="5"/>
        <v>1.2943537922266497E-2</v>
      </c>
    </row>
    <row r="187" spans="1:8" x14ac:dyDescent="0.25">
      <c r="A187" s="23">
        <v>25537</v>
      </c>
      <c r="D187" s="23">
        <v>25537</v>
      </c>
      <c r="E187" s="49">
        <f t="shared" si="4"/>
        <v>0.16131268419323305</v>
      </c>
      <c r="G187" s="50">
        <v>0.30912299999999998</v>
      </c>
      <c r="H187" s="51">
        <f t="shared" si="5"/>
        <v>2.5426559728091709E-3</v>
      </c>
    </row>
    <row r="188" spans="1:8" x14ac:dyDescent="0.25">
      <c r="A188" s="23">
        <v>25568</v>
      </c>
      <c r="D188" s="23">
        <v>25568</v>
      </c>
      <c r="E188" s="49">
        <f t="shared" si="4"/>
        <v>0.16219563713317914</v>
      </c>
      <c r="G188" s="50">
        <v>0.31081500000000001</v>
      </c>
      <c r="H188" s="51">
        <f t="shared" si="5"/>
        <v>5.4735493638455469E-3</v>
      </c>
    </row>
    <row r="189" spans="1:8" x14ac:dyDescent="0.25">
      <c r="A189" s="23">
        <v>25599</v>
      </c>
      <c r="D189" s="23">
        <v>25599</v>
      </c>
      <c r="E189" s="49">
        <f t="shared" si="4"/>
        <v>0.16219250609438499</v>
      </c>
      <c r="G189" s="50">
        <v>0.310809</v>
      </c>
      <c r="H189" s="51">
        <f t="shared" si="5"/>
        <v>-1.9304087640577192E-5</v>
      </c>
    </row>
    <row r="190" spans="1:8" x14ac:dyDescent="0.25">
      <c r="A190" s="23">
        <v>25627</v>
      </c>
      <c r="D190" s="23">
        <v>25627</v>
      </c>
      <c r="E190" s="49">
        <f t="shared" si="4"/>
        <v>0.16222903488031656</v>
      </c>
      <c r="G190" s="50">
        <v>0.31087900000000002</v>
      </c>
      <c r="H190" s="51">
        <f t="shared" si="5"/>
        <v>2.2521870344814499E-4</v>
      </c>
    </row>
    <row r="191" spans="1:8" x14ac:dyDescent="0.25">
      <c r="A191" s="23">
        <v>25658</v>
      </c>
      <c r="D191" s="23">
        <v>25658</v>
      </c>
      <c r="E191" s="49">
        <f t="shared" si="4"/>
        <v>0.16360982298853008</v>
      </c>
      <c r="G191" s="50">
        <v>0.313525</v>
      </c>
      <c r="H191" s="51">
        <f t="shared" si="5"/>
        <v>8.5113500751095496E-3</v>
      </c>
    </row>
    <row r="192" spans="1:8" x14ac:dyDescent="0.25">
      <c r="A192" s="23">
        <v>25688</v>
      </c>
      <c r="D192" s="23">
        <v>25688</v>
      </c>
      <c r="E192" s="49">
        <f t="shared" si="4"/>
        <v>0.16587826059488089</v>
      </c>
      <c r="G192" s="50">
        <v>0.31787199999999999</v>
      </c>
      <c r="H192" s="51">
        <f t="shared" si="5"/>
        <v>1.3864923052388135E-2</v>
      </c>
    </row>
    <row r="193" spans="1:8" x14ac:dyDescent="0.25">
      <c r="A193" s="23">
        <v>25719</v>
      </c>
      <c r="D193" s="23">
        <v>25719</v>
      </c>
      <c r="E193" s="49">
        <f t="shared" si="4"/>
        <v>0.16671163875391984</v>
      </c>
      <c r="G193" s="50">
        <v>0.319469</v>
      </c>
      <c r="H193" s="51">
        <f t="shared" si="5"/>
        <v>5.0240348316303897E-3</v>
      </c>
    </row>
    <row r="194" spans="1:8" x14ac:dyDescent="0.25">
      <c r="A194" s="23">
        <v>25749</v>
      </c>
      <c r="D194" s="23">
        <v>25749</v>
      </c>
      <c r="E194" s="49">
        <f t="shared" si="4"/>
        <v>0.16846867335722862</v>
      </c>
      <c r="G194" s="50">
        <v>0.32283600000000001</v>
      </c>
      <c r="H194" s="51">
        <f t="shared" si="5"/>
        <v>1.0539363756733857E-2</v>
      </c>
    </row>
    <row r="195" spans="1:8" x14ac:dyDescent="0.25">
      <c r="A195" s="23">
        <v>25780</v>
      </c>
      <c r="D195" s="23">
        <v>25780</v>
      </c>
      <c r="E195" s="49">
        <f t="shared" ref="E195:E258" si="6">+E196/(H196+1)</f>
        <v>0.16894146021514297</v>
      </c>
      <c r="G195" s="50">
        <v>0.32374199999999997</v>
      </c>
      <c r="H195" s="51">
        <f t="shared" si="5"/>
        <v>2.8063784708023962E-3</v>
      </c>
    </row>
    <row r="196" spans="1:8" x14ac:dyDescent="0.25">
      <c r="A196" s="23">
        <v>25811</v>
      </c>
      <c r="D196" s="23">
        <v>25811</v>
      </c>
      <c r="E196" s="49">
        <f t="shared" si="6"/>
        <v>0.16796770715016701</v>
      </c>
      <c r="G196" s="50">
        <v>0.321876</v>
      </c>
      <c r="H196" s="51">
        <f t="shared" si="5"/>
        <v>-5.7638489908630299E-3</v>
      </c>
    </row>
    <row r="197" spans="1:8" x14ac:dyDescent="0.25">
      <c r="A197" s="23">
        <v>25841</v>
      </c>
      <c r="D197" s="23">
        <v>25841</v>
      </c>
      <c r="E197" s="49">
        <f t="shared" si="6"/>
        <v>0.16918724676048258</v>
      </c>
      <c r="G197" s="50">
        <v>0.32421299999999997</v>
      </c>
      <c r="H197" s="51">
        <f t="shared" ref="H197:H260" si="7">(+G197-G196)/G196</f>
        <v>7.260559967192267E-3</v>
      </c>
    </row>
    <row r="198" spans="1:8" x14ac:dyDescent="0.25">
      <c r="A198" s="23">
        <v>25872</v>
      </c>
      <c r="D198" s="23">
        <v>25872</v>
      </c>
      <c r="E198" s="49">
        <f t="shared" si="6"/>
        <v>0.16929787679787536</v>
      </c>
      <c r="G198" s="50">
        <v>0.32442500000000002</v>
      </c>
      <c r="H198" s="51">
        <f t="shared" si="7"/>
        <v>6.5389111479195934E-4</v>
      </c>
    </row>
    <row r="199" spans="1:8" x14ac:dyDescent="0.25">
      <c r="A199" s="23">
        <v>25902</v>
      </c>
      <c r="D199" s="23">
        <v>25902</v>
      </c>
      <c r="E199" s="49">
        <f t="shared" si="6"/>
        <v>0.17119006790913094</v>
      </c>
      <c r="G199" s="50">
        <v>0.32805099999999998</v>
      </c>
      <c r="H199" s="51">
        <f t="shared" si="7"/>
        <v>1.1176697233566964E-2</v>
      </c>
    </row>
    <row r="200" spans="1:8" x14ac:dyDescent="0.25">
      <c r="A200" s="23">
        <v>25933</v>
      </c>
      <c r="D200" s="23">
        <v>25933</v>
      </c>
      <c r="E200" s="49">
        <f t="shared" si="6"/>
        <v>0.17286987022218436</v>
      </c>
      <c r="G200" s="50">
        <v>0.33127000000000001</v>
      </c>
      <c r="H200" s="51">
        <f t="shared" si="7"/>
        <v>9.8124986663659843E-3</v>
      </c>
    </row>
    <row r="201" spans="1:8" x14ac:dyDescent="0.25">
      <c r="A201" s="23">
        <v>25964</v>
      </c>
      <c r="D201" s="23">
        <v>25964</v>
      </c>
      <c r="E201" s="49">
        <f t="shared" si="6"/>
        <v>0.17559804869147402</v>
      </c>
      <c r="G201" s="50">
        <v>0.33649800000000002</v>
      </c>
      <c r="H201" s="51">
        <f t="shared" si="7"/>
        <v>1.5781688652760618E-2</v>
      </c>
    </row>
    <row r="202" spans="1:8" x14ac:dyDescent="0.25">
      <c r="A202" s="23">
        <v>25992</v>
      </c>
      <c r="D202" s="23">
        <v>25992</v>
      </c>
      <c r="E202" s="49">
        <f t="shared" si="6"/>
        <v>0.1770790300410999</v>
      </c>
      <c r="G202" s="50">
        <v>0.33933600000000003</v>
      </c>
      <c r="H202" s="51">
        <f t="shared" si="7"/>
        <v>8.4339282848635271E-3</v>
      </c>
    </row>
    <row r="203" spans="1:8" x14ac:dyDescent="0.25">
      <c r="A203" s="23">
        <v>26023</v>
      </c>
      <c r="D203" s="23">
        <v>26023</v>
      </c>
      <c r="E203" s="49">
        <f t="shared" si="6"/>
        <v>0.17883241176581549</v>
      </c>
      <c r="G203" s="50">
        <v>0.342696</v>
      </c>
      <c r="H203" s="51">
        <f t="shared" si="7"/>
        <v>9.9016903599970941E-3</v>
      </c>
    </row>
    <row r="204" spans="1:8" x14ac:dyDescent="0.25">
      <c r="A204" s="23">
        <v>26053</v>
      </c>
      <c r="D204" s="23">
        <v>26053</v>
      </c>
      <c r="E204" s="49">
        <f t="shared" si="6"/>
        <v>0.18209808522809831</v>
      </c>
      <c r="G204" s="50">
        <v>0.34895399999999999</v>
      </c>
      <c r="H204" s="51">
        <f t="shared" si="7"/>
        <v>1.8261082708873128E-2</v>
      </c>
    </row>
    <row r="205" spans="1:8" x14ac:dyDescent="0.25">
      <c r="A205" s="23">
        <v>26084</v>
      </c>
      <c r="D205" s="23">
        <v>26084</v>
      </c>
      <c r="E205" s="49">
        <f t="shared" si="6"/>
        <v>0.18427833190841436</v>
      </c>
      <c r="G205" s="50">
        <v>0.353132</v>
      </c>
      <c r="H205" s="51">
        <f t="shared" si="7"/>
        <v>1.1972924798110969E-2</v>
      </c>
    </row>
    <row r="206" spans="1:8" x14ac:dyDescent="0.25">
      <c r="A206" s="23">
        <v>26114</v>
      </c>
      <c r="D206" s="23">
        <v>26114</v>
      </c>
      <c r="E206" s="49">
        <f t="shared" si="6"/>
        <v>0.18531105287067992</v>
      </c>
      <c r="G206" s="50">
        <v>0.35511100000000001</v>
      </c>
      <c r="H206" s="51">
        <f t="shared" si="7"/>
        <v>5.60413669675931E-3</v>
      </c>
    </row>
    <row r="207" spans="1:8" x14ac:dyDescent="0.25">
      <c r="A207" s="23">
        <v>26145</v>
      </c>
      <c r="D207" s="23">
        <v>26145</v>
      </c>
      <c r="E207" s="49">
        <f t="shared" si="6"/>
        <v>0.18785032533272342</v>
      </c>
      <c r="G207" s="50">
        <v>0.35997699999999999</v>
      </c>
      <c r="H207" s="51">
        <f t="shared" si="7"/>
        <v>1.3702757729273329E-2</v>
      </c>
    </row>
    <row r="208" spans="1:8" x14ac:dyDescent="0.25">
      <c r="A208" s="23">
        <v>26176</v>
      </c>
      <c r="D208" s="23">
        <v>26176</v>
      </c>
      <c r="E208" s="49">
        <f t="shared" si="6"/>
        <v>0.18985523384056791</v>
      </c>
      <c r="G208" s="50">
        <v>0.363819</v>
      </c>
      <c r="H208" s="51">
        <f t="shared" si="7"/>
        <v>1.0672904102206563E-2</v>
      </c>
    </row>
    <row r="209" spans="1:8" x14ac:dyDescent="0.25">
      <c r="A209" s="23">
        <v>26206</v>
      </c>
      <c r="D209" s="23">
        <v>26206</v>
      </c>
      <c r="E209" s="49">
        <f t="shared" si="6"/>
        <v>0.19141240380085103</v>
      </c>
      <c r="G209" s="50">
        <v>0.36680299999999999</v>
      </c>
      <c r="H209" s="51">
        <f t="shared" si="7"/>
        <v>8.2018806054658683E-3</v>
      </c>
    </row>
    <row r="210" spans="1:8" x14ac:dyDescent="0.25">
      <c r="A210" s="23">
        <v>26237</v>
      </c>
      <c r="D210" s="23">
        <v>26237</v>
      </c>
      <c r="E210" s="49">
        <f t="shared" si="6"/>
        <v>0.19410248796481205</v>
      </c>
      <c r="G210" s="50">
        <v>0.37195800000000001</v>
      </c>
      <c r="H210" s="51">
        <f t="shared" si="7"/>
        <v>1.4053865426400605E-2</v>
      </c>
    </row>
    <row r="211" spans="1:8" x14ac:dyDescent="0.25">
      <c r="A211" s="23">
        <v>26267</v>
      </c>
      <c r="D211" s="23">
        <v>26267</v>
      </c>
      <c r="E211" s="49">
        <f t="shared" si="6"/>
        <v>0.1961820195639167</v>
      </c>
      <c r="G211" s="50">
        <v>0.37594300000000003</v>
      </c>
      <c r="H211" s="51">
        <f t="shared" si="7"/>
        <v>1.0713575188596605E-2</v>
      </c>
    </row>
    <row r="212" spans="1:8" x14ac:dyDescent="0.25">
      <c r="A212" s="23">
        <v>26298</v>
      </c>
      <c r="D212" s="23">
        <v>26298</v>
      </c>
      <c r="E212" s="49">
        <f t="shared" si="6"/>
        <v>0.19712811511954448</v>
      </c>
      <c r="G212" s="50">
        <v>0.37775599999999998</v>
      </c>
      <c r="H212" s="51">
        <f t="shared" si="7"/>
        <v>4.822539587118136E-3</v>
      </c>
    </row>
    <row r="213" spans="1:8" x14ac:dyDescent="0.25">
      <c r="A213" s="23">
        <v>26329</v>
      </c>
      <c r="D213" s="23">
        <v>26329</v>
      </c>
      <c r="E213" s="49">
        <f t="shared" si="6"/>
        <v>0.19930366524166929</v>
      </c>
      <c r="G213" s="50">
        <v>0.38192500000000001</v>
      </c>
      <c r="H213" s="51">
        <f t="shared" si="7"/>
        <v>1.1036224441173758E-2</v>
      </c>
    </row>
    <row r="214" spans="1:8" x14ac:dyDescent="0.25">
      <c r="A214" s="23">
        <v>26358</v>
      </c>
      <c r="D214" s="23">
        <v>26358</v>
      </c>
      <c r="E214" s="49">
        <f t="shared" si="6"/>
        <v>0.20159349827978004</v>
      </c>
      <c r="G214" s="50">
        <v>0.38631300000000002</v>
      </c>
      <c r="H214" s="51">
        <f t="shared" si="7"/>
        <v>1.1489166721214906E-2</v>
      </c>
    </row>
    <row r="215" spans="1:8" x14ac:dyDescent="0.25">
      <c r="A215" s="23">
        <v>26389</v>
      </c>
      <c r="D215" s="23">
        <v>26389</v>
      </c>
      <c r="E215" s="49">
        <f t="shared" si="6"/>
        <v>0.2035712711180753</v>
      </c>
      <c r="G215" s="50">
        <v>0.39010299999999998</v>
      </c>
      <c r="H215" s="51">
        <f t="shared" si="7"/>
        <v>9.8106975431837915E-3</v>
      </c>
    </row>
    <row r="216" spans="1:8" x14ac:dyDescent="0.25">
      <c r="A216" s="23">
        <v>26419</v>
      </c>
      <c r="D216" s="23">
        <v>26419</v>
      </c>
      <c r="E216" s="49">
        <f t="shared" si="6"/>
        <v>0.20660994426778334</v>
      </c>
      <c r="G216" s="50">
        <v>0.395926</v>
      </c>
      <c r="H216" s="51">
        <f t="shared" si="7"/>
        <v>1.4926827017480057E-2</v>
      </c>
    </row>
    <row r="217" spans="1:8" x14ac:dyDescent="0.25">
      <c r="A217" s="23">
        <v>26450</v>
      </c>
      <c r="D217" s="23">
        <v>26450</v>
      </c>
      <c r="E217" s="49">
        <f t="shared" si="6"/>
        <v>0.20826730746947883</v>
      </c>
      <c r="G217" s="50">
        <v>0.39910200000000001</v>
      </c>
      <c r="H217" s="51">
        <f t="shared" si="7"/>
        <v>8.0217010249390343E-3</v>
      </c>
    </row>
    <row r="218" spans="1:8" x14ac:dyDescent="0.25">
      <c r="A218" s="23">
        <v>26480</v>
      </c>
      <c r="D218" s="23">
        <v>26480</v>
      </c>
      <c r="E218" s="49">
        <f t="shared" si="6"/>
        <v>0.21045903462537333</v>
      </c>
      <c r="G218" s="50">
        <v>0.40330199999999999</v>
      </c>
      <c r="H218" s="51">
        <f t="shared" si="7"/>
        <v>1.0523625539335762E-2</v>
      </c>
    </row>
    <row r="219" spans="1:8" x14ac:dyDescent="0.25">
      <c r="A219" s="23">
        <v>26511</v>
      </c>
      <c r="D219" s="23">
        <v>26511</v>
      </c>
      <c r="E219" s="49">
        <f t="shared" si="6"/>
        <v>0.21291115984098005</v>
      </c>
      <c r="G219" s="50">
        <v>0.408001</v>
      </c>
      <c r="H219" s="51">
        <f t="shared" si="7"/>
        <v>1.1651318366881417E-2</v>
      </c>
    </row>
    <row r="220" spans="1:8" x14ac:dyDescent="0.25">
      <c r="A220" s="23">
        <v>26542</v>
      </c>
      <c r="D220" s="23">
        <v>26542</v>
      </c>
      <c r="E220" s="49">
        <f t="shared" si="6"/>
        <v>0.21435404688527729</v>
      </c>
      <c r="G220" s="50">
        <v>0.41076600000000002</v>
      </c>
      <c r="H220" s="51">
        <f t="shared" si="7"/>
        <v>6.7769441741564783E-3</v>
      </c>
    </row>
    <row r="221" spans="1:8" x14ac:dyDescent="0.25">
      <c r="A221" s="23">
        <v>26572</v>
      </c>
      <c r="D221" s="23">
        <v>26572</v>
      </c>
      <c r="E221" s="49">
        <f t="shared" si="6"/>
        <v>0.21745273161187292</v>
      </c>
      <c r="G221" s="50">
        <v>0.41670400000000002</v>
      </c>
      <c r="H221" s="51">
        <f t="shared" si="7"/>
        <v>1.4455918941684557E-2</v>
      </c>
    </row>
    <row r="222" spans="1:8" x14ac:dyDescent="0.25">
      <c r="A222" s="23">
        <v>26603</v>
      </c>
      <c r="D222" s="23">
        <v>26603</v>
      </c>
      <c r="E222" s="49">
        <f t="shared" si="6"/>
        <v>0.22173808004144571</v>
      </c>
      <c r="G222" s="50">
        <v>0.42491600000000002</v>
      </c>
      <c r="H222" s="51">
        <f t="shared" si="7"/>
        <v>1.9707034249731217E-2</v>
      </c>
    </row>
    <row r="223" spans="1:8" x14ac:dyDescent="0.25">
      <c r="A223" s="23">
        <v>26633</v>
      </c>
      <c r="D223" s="23">
        <v>26633</v>
      </c>
      <c r="E223" s="49">
        <f t="shared" si="6"/>
        <v>0.22425334787273415</v>
      </c>
      <c r="G223" s="50">
        <v>0.42973600000000001</v>
      </c>
      <c r="H223" s="51">
        <f t="shared" si="7"/>
        <v>1.1343418463884605E-2</v>
      </c>
    </row>
    <row r="224" spans="1:8" x14ac:dyDescent="0.25">
      <c r="A224" s="23">
        <v>26664</v>
      </c>
      <c r="D224" s="23">
        <v>26664</v>
      </c>
      <c r="E224" s="49">
        <f t="shared" si="6"/>
        <v>0.22471047953667786</v>
      </c>
      <c r="G224" s="50">
        <v>0.43061199999999999</v>
      </c>
      <c r="H224" s="51">
        <f t="shared" si="7"/>
        <v>2.0384608224584115E-3</v>
      </c>
    </row>
    <row r="225" spans="1:8" x14ac:dyDescent="0.25">
      <c r="A225" s="23">
        <v>26695</v>
      </c>
      <c r="D225" s="23">
        <v>26695</v>
      </c>
      <c r="E225" s="49">
        <f t="shared" si="6"/>
        <v>0.22710989893258335</v>
      </c>
      <c r="G225" s="50">
        <v>0.43520999999999999</v>
      </c>
      <c r="H225" s="51">
        <f t="shared" si="7"/>
        <v>1.0677825977910487E-2</v>
      </c>
    </row>
    <row r="226" spans="1:8" x14ac:dyDescent="0.25">
      <c r="A226" s="23">
        <v>26723</v>
      </c>
      <c r="D226" s="23">
        <v>26723</v>
      </c>
      <c r="E226" s="49">
        <f t="shared" si="6"/>
        <v>0.23170365468337845</v>
      </c>
      <c r="G226" s="50">
        <v>0.44401299999999999</v>
      </c>
      <c r="H226" s="51">
        <f t="shared" si="7"/>
        <v>2.0227016842443889E-2</v>
      </c>
    </row>
    <row r="227" spans="1:8" x14ac:dyDescent="0.25">
      <c r="A227" s="23">
        <v>26754</v>
      </c>
      <c r="D227" s="23">
        <v>26754</v>
      </c>
      <c r="E227" s="49">
        <f t="shared" si="6"/>
        <v>0.23971180823917779</v>
      </c>
      <c r="G227" s="50">
        <v>0.45935900000000002</v>
      </c>
      <c r="H227" s="51">
        <f t="shared" si="7"/>
        <v>3.4562051111116175E-2</v>
      </c>
    </row>
    <row r="228" spans="1:8" x14ac:dyDescent="0.25">
      <c r="A228" s="23">
        <v>26784</v>
      </c>
      <c r="D228" s="23">
        <v>26784</v>
      </c>
      <c r="E228" s="49">
        <f t="shared" si="6"/>
        <v>0.24812021292082737</v>
      </c>
      <c r="G228" s="50">
        <v>0.47547200000000001</v>
      </c>
      <c r="H228" s="51">
        <f t="shared" si="7"/>
        <v>3.5077140101750455E-2</v>
      </c>
    </row>
    <row r="229" spans="1:8" x14ac:dyDescent="0.25">
      <c r="A229" s="23">
        <v>26815</v>
      </c>
      <c r="D229" s="23">
        <v>26815</v>
      </c>
      <c r="E229" s="49">
        <f t="shared" si="6"/>
        <v>0.25554912429971172</v>
      </c>
      <c r="G229" s="50">
        <v>0.48970799999999998</v>
      </c>
      <c r="H229" s="51">
        <f t="shared" si="7"/>
        <v>2.9940774640777944E-2</v>
      </c>
    </row>
    <row r="230" spans="1:8" x14ac:dyDescent="0.25">
      <c r="A230" s="23">
        <v>26845</v>
      </c>
      <c r="D230" s="23">
        <v>26845</v>
      </c>
      <c r="E230" s="49">
        <f t="shared" si="6"/>
        <v>0.26048520695866562</v>
      </c>
      <c r="G230" s="50">
        <v>0.49916700000000003</v>
      </c>
      <c r="H230" s="51">
        <f t="shared" si="7"/>
        <v>1.9315592148790812E-2</v>
      </c>
    </row>
    <row r="231" spans="1:8" x14ac:dyDescent="0.25">
      <c r="A231" s="23">
        <v>26876</v>
      </c>
      <c r="D231" s="23">
        <v>26876</v>
      </c>
      <c r="E231" s="49">
        <f t="shared" si="6"/>
        <v>0.26566916352215514</v>
      </c>
      <c r="G231" s="50">
        <v>0.50910100000000003</v>
      </c>
      <c r="H231" s="51">
        <f t="shared" si="7"/>
        <v>1.9901155324771064E-2</v>
      </c>
    </row>
    <row r="232" spans="1:8" x14ac:dyDescent="0.25">
      <c r="A232" s="23">
        <v>26907</v>
      </c>
      <c r="D232" s="23">
        <v>26907</v>
      </c>
      <c r="E232" s="49">
        <f t="shared" si="6"/>
        <v>0.26458791145858046</v>
      </c>
      <c r="G232" s="50">
        <v>0.50702899999999995</v>
      </c>
      <c r="H232" s="51">
        <f t="shared" si="7"/>
        <v>-4.0699193283848861E-3</v>
      </c>
    </row>
    <row r="233" spans="1:8" x14ac:dyDescent="0.25">
      <c r="A233" s="23">
        <v>26937</v>
      </c>
      <c r="D233" s="23">
        <v>26937</v>
      </c>
      <c r="E233" s="49">
        <f t="shared" si="6"/>
        <v>0.26824809580892428</v>
      </c>
      <c r="G233" s="50">
        <v>0.51404300000000003</v>
      </c>
      <c r="H233" s="51">
        <f t="shared" si="7"/>
        <v>1.3833528259724939E-2</v>
      </c>
    </row>
    <row r="234" spans="1:8" x14ac:dyDescent="0.25">
      <c r="A234" s="23">
        <v>26968</v>
      </c>
      <c r="D234" s="23">
        <v>26968</v>
      </c>
      <c r="E234" s="49">
        <f t="shared" si="6"/>
        <v>0.26972646795955502</v>
      </c>
      <c r="G234" s="50">
        <v>0.516876</v>
      </c>
      <c r="H234" s="51">
        <f t="shared" si="7"/>
        <v>5.5112120970424155E-3</v>
      </c>
    </row>
    <row r="235" spans="1:8" x14ac:dyDescent="0.25">
      <c r="A235" s="23">
        <v>26998</v>
      </c>
      <c r="D235" s="23">
        <v>26998</v>
      </c>
      <c r="E235" s="49">
        <f t="shared" si="6"/>
        <v>0.27557994498519045</v>
      </c>
      <c r="G235" s="50">
        <v>0.52809300000000003</v>
      </c>
      <c r="H235" s="51">
        <f t="shared" si="7"/>
        <v>2.1701529960764347E-2</v>
      </c>
    </row>
    <row r="236" spans="1:8" x14ac:dyDescent="0.25">
      <c r="A236" s="23">
        <v>27029</v>
      </c>
      <c r="D236" s="23">
        <v>27029</v>
      </c>
      <c r="E236" s="49">
        <f t="shared" si="6"/>
        <v>0.2788283977341055</v>
      </c>
      <c r="G236" s="50">
        <v>0.53431799999999996</v>
      </c>
      <c r="H236" s="51">
        <f t="shared" si="7"/>
        <v>1.1787696485278018E-2</v>
      </c>
    </row>
    <row r="237" spans="1:8" x14ac:dyDescent="0.25">
      <c r="A237" s="23">
        <v>27060</v>
      </c>
      <c r="D237" s="23">
        <v>27060</v>
      </c>
      <c r="E237" s="49">
        <f t="shared" si="6"/>
        <v>0.28678749834879669</v>
      </c>
      <c r="G237" s="50">
        <v>0.54957</v>
      </c>
      <c r="H237" s="51">
        <f t="shared" si="7"/>
        <v>2.8544799164542545E-2</v>
      </c>
    </row>
    <row r="238" spans="1:8" x14ac:dyDescent="0.25">
      <c r="A238" s="23">
        <v>27088</v>
      </c>
      <c r="D238" s="23">
        <v>27088</v>
      </c>
      <c r="E238" s="49">
        <f t="shared" si="6"/>
        <v>0.29405933594817524</v>
      </c>
      <c r="G238" s="50">
        <v>0.56350500000000003</v>
      </c>
      <c r="H238" s="51">
        <f t="shared" si="7"/>
        <v>2.5356187564823465E-2</v>
      </c>
    </row>
    <row r="239" spans="1:8" x14ac:dyDescent="0.25">
      <c r="A239" s="23">
        <v>27119</v>
      </c>
      <c r="D239" s="23">
        <v>27119</v>
      </c>
      <c r="E239" s="49">
        <f t="shared" si="6"/>
        <v>0.30372328718627295</v>
      </c>
      <c r="G239" s="50">
        <v>0.58202399999999999</v>
      </c>
      <c r="H239" s="51">
        <f t="shared" si="7"/>
        <v>3.286394974312553E-2</v>
      </c>
    </row>
    <row r="240" spans="1:8" x14ac:dyDescent="0.25">
      <c r="A240" s="23">
        <v>27149</v>
      </c>
      <c r="D240" s="23">
        <v>27149</v>
      </c>
      <c r="E240" s="49">
        <f t="shared" si="6"/>
        <v>0.31196992153022557</v>
      </c>
      <c r="G240" s="50">
        <v>0.597827</v>
      </c>
      <c r="H240" s="51">
        <f t="shared" si="7"/>
        <v>2.7151801300290043E-2</v>
      </c>
    </row>
    <row r="241" spans="1:8" x14ac:dyDescent="0.25">
      <c r="A241" s="23">
        <v>27180</v>
      </c>
      <c r="D241" s="23">
        <v>27180</v>
      </c>
      <c r="E241" s="49">
        <f t="shared" si="6"/>
        <v>0.31566767834609905</v>
      </c>
      <c r="G241" s="50">
        <v>0.60491300000000003</v>
      </c>
      <c r="H241" s="51">
        <f t="shared" si="7"/>
        <v>1.1852927351892834E-2</v>
      </c>
    </row>
    <row r="242" spans="1:8" x14ac:dyDescent="0.25">
      <c r="A242" s="23">
        <v>27210</v>
      </c>
      <c r="D242" s="23">
        <v>27210</v>
      </c>
      <c r="E242" s="49">
        <f t="shared" si="6"/>
        <v>0.3189620529973281</v>
      </c>
      <c r="G242" s="50">
        <v>0.61122600000000005</v>
      </c>
      <c r="H242" s="51">
        <f t="shared" si="7"/>
        <v>1.0436211488263623E-2</v>
      </c>
    </row>
    <row r="243" spans="1:8" x14ac:dyDescent="0.25">
      <c r="A243" s="23">
        <v>27241</v>
      </c>
      <c r="D243" s="23">
        <v>27241</v>
      </c>
      <c r="E243" s="49">
        <f t="shared" si="6"/>
        <v>0.32199237671025177</v>
      </c>
      <c r="G243" s="50">
        <v>0.61703300000000005</v>
      </c>
      <c r="H243" s="51">
        <f t="shared" si="7"/>
        <v>9.500577527788422E-3</v>
      </c>
    </row>
    <row r="244" spans="1:8" x14ac:dyDescent="0.25">
      <c r="A244" s="23">
        <v>27272</v>
      </c>
      <c r="D244" s="23">
        <v>27272</v>
      </c>
      <c r="E244" s="49">
        <f t="shared" si="6"/>
        <v>0.32296038953743844</v>
      </c>
      <c r="G244" s="50">
        <v>0.61888799999999999</v>
      </c>
      <c r="H244" s="51">
        <f t="shared" si="7"/>
        <v>3.006322190223116E-3</v>
      </c>
    </row>
    <row r="245" spans="1:8" x14ac:dyDescent="0.25">
      <c r="A245" s="23">
        <v>27302</v>
      </c>
      <c r="D245" s="23">
        <v>27302</v>
      </c>
      <c r="E245" s="49">
        <f t="shared" si="6"/>
        <v>0.32795596193348092</v>
      </c>
      <c r="G245" s="50">
        <v>0.62846100000000005</v>
      </c>
      <c r="H245" s="51">
        <f t="shared" si="7"/>
        <v>1.5468065304223145E-2</v>
      </c>
    </row>
    <row r="246" spans="1:8" x14ac:dyDescent="0.25">
      <c r="A246" s="23">
        <v>27333</v>
      </c>
      <c r="D246" s="23">
        <v>27333</v>
      </c>
      <c r="E246" s="49">
        <f t="shared" si="6"/>
        <v>0.34174088206445929</v>
      </c>
      <c r="G246" s="50">
        <v>0.65487700000000004</v>
      </c>
      <c r="H246" s="51">
        <f t="shared" si="7"/>
        <v>4.2032838951024797E-2</v>
      </c>
    </row>
    <row r="247" spans="1:8" x14ac:dyDescent="0.25">
      <c r="A247" s="23">
        <v>27363</v>
      </c>
      <c r="D247" s="23">
        <v>27363</v>
      </c>
      <c r="E247" s="49">
        <f t="shared" si="6"/>
        <v>0.34563954720295642</v>
      </c>
      <c r="G247" s="50">
        <v>0.66234800000000005</v>
      </c>
      <c r="H247" s="51">
        <f t="shared" si="7"/>
        <v>1.1408249182670952E-2</v>
      </c>
    </row>
    <row r="248" spans="1:8" x14ac:dyDescent="0.25">
      <c r="A248" s="23">
        <v>27394</v>
      </c>
      <c r="D248" s="23">
        <v>27394</v>
      </c>
      <c r="E248" s="49">
        <f t="shared" si="6"/>
        <v>0.3523008322374786</v>
      </c>
      <c r="G248" s="50">
        <v>0.67511299999999996</v>
      </c>
      <c r="H248" s="51">
        <f t="shared" si="7"/>
        <v>1.9272346259066101E-2</v>
      </c>
    </row>
    <row r="249" spans="1:8" x14ac:dyDescent="0.25">
      <c r="A249" s="23">
        <v>27425</v>
      </c>
      <c r="D249" s="23">
        <v>27425</v>
      </c>
      <c r="E249" s="49">
        <f t="shared" si="6"/>
        <v>0.36239425763017186</v>
      </c>
      <c r="G249" s="50">
        <v>0.69445500000000004</v>
      </c>
      <c r="H249" s="51">
        <f t="shared" si="7"/>
        <v>2.8650018589480696E-2</v>
      </c>
    </row>
    <row r="250" spans="1:8" x14ac:dyDescent="0.25">
      <c r="A250" s="23">
        <v>27453</v>
      </c>
      <c r="D250" s="23">
        <v>27453</v>
      </c>
      <c r="E250" s="49">
        <f t="shared" si="6"/>
        <v>0.3684314222650632</v>
      </c>
      <c r="G250" s="50">
        <v>0.70602399999999998</v>
      </c>
      <c r="H250" s="51">
        <f t="shared" si="7"/>
        <v>1.6659106781576834E-2</v>
      </c>
    </row>
    <row r="251" spans="1:8" x14ac:dyDescent="0.25">
      <c r="A251" s="23">
        <v>27484</v>
      </c>
      <c r="D251" s="23">
        <v>27484</v>
      </c>
      <c r="E251" s="49">
        <f t="shared" si="6"/>
        <v>0.37854154653132516</v>
      </c>
      <c r="G251" s="50">
        <v>0.72539799999999999</v>
      </c>
      <c r="H251" s="51">
        <f t="shared" si="7"/>
        <v>2.744099350730287E-2</v>
      </c>
    </row>
    <row r="252" spans="1:8" x14ac:dyDescent="0.25">
      <c r="A252" s="23">
        <v>27514</v>
      </c>
      <c r="D252" s="23">
        <v>27514</v>
      </c>
      <c r="E252" s="49">
        <f t="shared" si="6"/>
        <v>0.38804685847052006</v>
      </c>
      <c r="G252" s="50">
        <v>0.74361299999999997</v>
      </c>
      <c r="H252" s="51">
        <f t="shared" si="7"/>
        <v>2.5110353212994773E-2</v>
      </c>
    </row>
    <row r="253" spans="1:8" x14ac:dyDescent="0.25">
      <c r="A253" s="23">
        <v>27545</v>
      </c>
      <c r="D253" s="23">
        <v>27545</v>
      </c>
      <c r="E253" s="49">
        <f t="shared" si="6"/>
        <v>0.39514701077602027</v>
      </c>
      <c r="G253" s="50">
        <v>0.75721899999999998</v>
      </c>
      <c r="H253" s="51">
        <f t="shared" si="7"/>
        <v>1.8297151878732629E-2</v>
      </c>
    </row>
    <row r="254" spans="1:8" x14ac:dyDescent="0.25">
      <c r="A254" s="23">
        <v>27575</v>
      </c>
      <c r="D254" s="23">
        <v>27575</v>
      </c>
      <c r="E254" s="49">
        <f t="shared" si="6"/>
        <v>0.39805783317496779</v>
      </c>
      <c r="G254" s="50">
        <v>0.76279699999999995</v>
      </c>
      <c r="H254" s="51">
        <f t="shared" si="7"/>
        <v>7.3664289987440514E-3</v>
      </c>
    </row>
    <row r="255" spans="1:8" x14ac:dyDescent="0.25">
      <c r="A255" s="23">
        <v>27606</v>
      </c>
      <c r="D255" s="23">
        <v>27606</v>
      </c>
      <c r="E255" s="49">
        <f t="shared" si="6"/>
        <v>0.40043011690132413</v>
      </c>
      <c r="G255" s="50">
        <v>0.767343</v>
      </c>
      <c r="H255" s="51">
        <f t="shared" si="7"/>
        <v>5.9596458821941489E-3</v>
      </c>
    </row>
    <row r="256" spans="1:8" x14ac:dyDescent="0.25">
      <c r="A256" s="23">
        <v>27637</v>
      </c>
      <c r="D256" s="23">
        <v>27637</v>
      </c>
      <c r="E256" s="49">
        <f t="shared" si="6"/>
        <v>0.4004353352993143</v>
      </c>
      <c r="G256" s="50">
        <v>0.76735299999999995</v>
      </c>
      <c r="H256" s="51">
        <f t="shared" si="7"/>
        <v>1.3031981786442947E-5</v>
      </c>
    </row>
    <row r="257" spans="1:8" x14ac:dyDescent="0.25">
      <c r="A257" s="23">
        <v>27667</v>
      </c>
      <c r="D257" s="23">
        <v>27667</v>
      </c>
      <c r="E257" s="49">
        <f t="shared" si="6"/>
        <v>0.40584994505397176</v>
      </c>
      <c r="G257" s="50">
        <v>0.777729</v>
      </c>
      <c r="H257" s="51">
        <f t="shared" si="7"/>
        <v>1.3521808085718115E-2</v>
      </c>
    </row>
    <row r="258" spans="1:8" x14ac:dyDescent="0.25">
      <c r="A258" s="23">
        <v>27698</v>
      </c>
      <c r="D258" s="23">
        <v>27698</v>
      </c>
      <c r="E258" s="49">
        <f t="shared" si="6"/>
        <v>0.40979661945397894</v>
      </c>
      <c r="G258" s="50">
        <v>0.78529199999999999</v>
      </c>
      <c r="H258" s="51">
        <f t="shared" si="7"/>
        <v>9.72446700585935E-3</v>
      </c>
    </row>
    <row r="259" spans="1:8" x14ac:dyDescent="0.25">
      <c r="A259" s="23">
        <v>27728</v>
      </c>
      <c r="D259" s="23">
        <v>27728</v>
      </c>
      <c r="E259" s="49">
        <f t="shared" ref="E259:E322" si="8">+E260/(H260+1)</f>
        <v>0.41218560205390392</v>
      </c>
      <c r="G259" s="50">
        <v>0.78986999999999996</v>
      </c>
      <c r="H259" s="51">
        <f t="shared" si="7"/>
        <v>5.8296786418300089E-3</v>
      </c>
    </row>
    <row r="260" spans="1:8" x14ac:dyDescent="0.25">
      <c r="A260" s="23">
        <v>27759</v>
      </c>
      <c r="D260" s="23">
        <v>27759</v>
      </c>
      <c r="E260" s="49">
        <f t="shared" si="8"/>
        <v>0.41491064948439943</v>
      </c>
      <c r="G260" s="50">
        <v>0.79509200000000002</v>
      </c>
      <c r="H260" s="51">
        <f t="shared" si="7"/>
        <v>6.611214503652576E-3</v>
      </c>
    </row>
    <row r="261" spans="1:8" x14ac:dyDescent="0.25">
      <c r="A261" s="23">
        <v>27790</v>
      </c>
      <c r="D261" s="23">
        <v>27790</v>
      </c>
      <c r="E261" s="49">
        <f t="shared" si="8"/>
        <v>0.42440917750620705</v>
      </c>
      <c r="G261" s="50">
        <v>0.81329399999999996</v>
      </c>
      <c r="H261" s="51">
        <f t="shared" ref="H261:H324" si="9">(+G261-G260)/G260</f>
        <v>2.2892948237436598E-2</v>
      </c>
    </row>
    <row r="262" spans="1:8" x14ac:dyDescent="0.25">
      <c r="A262" s="23">
        <v>27819</v>
      </c>
      <c r="D262" s="23">
        <v>27819</v>
      </c>
      <c r="E262" s="49">
        <f t="shared" si="8"/>
        <v>0.43421767836863401</v>
      </c>
      <c r="G262" s="50">
        <v>0.83209</v>
      </c>
      <c r="H262" s="51">
        <f t="shared" si="9"/>
        <v>2.311095372645075E-2</v>
      </c>
    </row>
    <row r="263" spans="1:8" x14ac:dyDescent="0.25">
      <c r="A263" s="23">
        <v>27850</v>
      </c>
      <c r="D263" s="23">
        <v>27850</v>
      </c>
      <c r="E263" s="49">
        <f t="shared" si="8"/>
        <v>0.4433634426863024</v>
      </c>
      <c r="G263" s="50">
        <v>0.84961600000000004</v>
      </c>
      <c r="H263" s="51">
        <f t="shared" si="9"/>
        <v>2.1062625437152281E-2</v>
      </c>
    </row>
    <row r="264" spans="1:8" x14ac:dyDescent="0.25">
      <c r="A264" s="23">
        <v>27880</v>
      </c>
      <c r="D264" s="23">
        <v>27880</v>
      </c>
      <c r="E264" s="49">
        <f t="shared" si="8"/>
        <v>0.45148170443969543</v>
      </c>
      <c r="G264" s="50">
        <v>0.86517299999999997</v>
      </c>
      <c r="H264" s="51">
        <f t="shared" si="9"/>
        <v>1.8310625035309988E-2</v>
      </c>
    </row>
    <row r="265" spans="1:8" x14ac:dyDescent="0.25">
      <c r="A265" s="23">
        <v>27911</v>
      </c>
      <c r="D265" s="23">
        <v>27911</v>
      </c>
      <c r="E265" s="49">
        <f t="shared" si="8"/>
        <v>0.45713740418150134</v>
      </c>
      <c r="G265" s="50">
        <v>0.87601099999999998</v>
      </c>
      <c r="H265" s="51">
        <f t="shared" si="9"/>
        <v>1.2526974373911362E-2</v>
      </c>
    </row>
    <row r="266" spans="1:8" x14ac:dyDescent="0.25">
      <c r="A266" s="23">
        <v>27941</v>
      </c>
      <c r="D266" s="23">
        <v>27941</v>
      </c>
      <c r="E266" s="49">
        <f t="shared" si="8"/>
        <v>0.46863301311416805</v>
      </c>
      <c r="G266" s="50">
        <v>0.89803999999999995</v>
      </c>
      <c r="H266" s="51">
        <f t="shared" si="9"/>
        <v>2.5146944501838409E-2</v>
      </c>
    </row>
    <row r="267" spans="1:8" x14ac:dyDescent="0.25">
      <c r="A267" s="23">
        <v>27972</v>
      </c>
      <c r="D267" s="23">
        <v>27972</v>
      </c>
      <c r="E267" s="49">
        <f t="shared" si="8"/>
        <v>0.48084354257149564</v>
      </c>
      <c r="G267" s="50">
        <v>0.92143900000000001</v>
      </c>
      <c r="H267" s="51">
        <f t="shared" si="9"/>
        <v>2.6055632265823414E-2</v>
      </c>
    </row>
    <row r="268" spans="1:8" x14ac:dyDescent="0.25">
      <c r="A268" s="23">
        <v>28003</v>
      </c>
      <c r="D268" s="23">
        <v>28003</v>
      </c>
      <c r="E268" s="49">
        <f t="shared" si="8"/>
        <v>0.48780071077206361</v>
      </c>
      <c r="G268" s="50">
        <v>0.93477100000000002</v>
      </c>
      <c r="H268" s="51">
        <f t="shared" si="9"/>
        <v>1.4468673455323695E-2</v>
      </c>
    </row>
    <row r="269" spans="1:8" x14ac:dyDescent="0.25">
      <c r="A269" s="23">
        <v>28033</v>
      </c>
      <c r="D269" s="23">
        <v>28033</v>
      </c>
      <c r="E269" s="49">
        <f t="shared" si="8"/>
        <v>0.4962138120119044</v>
      </c>
      <c r="G269" s="50">
        <v>0.95089299999999999</v>
      </c>
      <c r="H269" s="51">
        <f t="shared" si="9"/>
        <v>1.7247004881409424E-2</v>
      </c>
    </row>
    <row r="270" spans="1:8" x14ac:dyDescent="0.25">
      <c r="A270" s="23">
        <v>28064</v>
      </c>
      <c r="D270" s="23">
        <v>28064</v>
      </c>
      <c r="E270" s="49">
        <f t="shared" si="8"/>
        <v>0.50422300924730179</v>
      </c>
      <c r="G270" s="50">
        <v>0.96624100000000002</v>
      </c>
      <c r="H270" s="51">
        <f t="shared" si="9"/>
        <v>1.6140617293428416E-2</v>
      </c>
    </row>
    <row r="271" spans="1:8" x14ac:dyDescent="0.25">
      <c r="A271" s="23">
        <v>28094</v>
      </c>
      <c r="D271" s="23">
        <v>28094</v>
      </c>
      <c r="E271" s="49">
        <f t="shared" si="8"/>
        <v>0.51650450891729638</v>
      </c>
      <c r="G271" s="50">
        <v>0.98977599999999999</v>
      </c>
      <c r="H271" s="51">
        <f t="shared" si="9"/>
        <v>2.4357277325222148E-2</v>
      </c>
    </row>
    <row r="272" spans="1:8" x14ac:dyDescent="0.25">
      <c r="A272" s="23">
        <v>28125</v>
      </c>
      <c r="D272" s="23">
        <v>28125</v>
      </c>
      <c r="E272" s="49">
        <f t="shared" si="8"/>
        <v>0.52180379207636995</v>
      </c>
      <c r="G272" s="50">
        <v>0.99993100000000001</v>
      </c>
      <c r="H272" s="51">
        <f t="shared" si="9"/>
        <v>1.0259897188858919E-2</v>
      </c>
    </row>
    <row r="273" spans="1:8" x14ac:dyDescent="0.25">
      <c r="A273" s="23">
        <v>28156</v>
      </c>
      <c r="D273" s="23">
        <v>28156</v>
      </c>
      <c r="E273" s="49">
        <f t="shared" si="8"/>
        <v>0.53356919218513132</v>
      </c>
      <c r="G273" s="50">
        <v>1.0224770000000001</v>
      </c>
      <c r="H273" s="51">
        <f t="shared" si="9"/>
        <v>2.2547555781348979E-2</v>
      </c>
    </row>
    <row r="274" spans="1:8" x14ac:dyDescent="0.25">
      <c r="A274" s="23">
        <v>28184</v>
      </c>
      <c r="D274" s="23">
        <v>28184</v>
      </c>
      <c r="E274" s="49">
        <f t="shared" si="8"/>
        <v>0.55377535104308162</v>
      </c>
      <c r="G274" s="50">
        <v>1.0611980000000001</v>
      </c>
      <c r="H274" s="51">
        <f t="shared" si="9"/>
        <v>3.7869800494289847E-2</v>
      </c>
    </row>
    <row r="275" spans="1:8" x14ac:dyDescent="0.25">
      <c r="A275" s="23">
        <v>28215</v>
      </c>
      <c r="D275" s="23">
        <v>28215</v>
      </c>
      <c r="E275" s="49">
        <f t="shared" si="8"/>
        <v>0.57598850576807248</v>
      </c>
      <c r="G275" s="50">
        <v>1.1037650000000001</v>
      </c>
      <c r="H275" s="51">
        <f t="shared" si="9"/>
        <v>4.0112212801004167E-2</v>
      </c>
    </row>
    <row r="276" spans="1:8" x14ac:dyDescent="0.25">
      <c r="A276" s="23">
        <v>28245</v>
      </c>
      <c r="D276" s="23">
        <v>28245</v>
      </c>
      <c r="E276" s="49">
        <f t="shared" si="8"/>
        <v>0.61687830690007861</v>
      </c>
      <c r="G276" s="50">
        <v>1.1821219999999999</v>
      </c>
      <c r="H276" s="51">
        <f t="shared" si="9"/>
        <v>7.0990654713639023E-2</v>
      </c>
    </row>
    <row r="277" spans="1:8" x14ac:dyDescent="0.25">
      <c r="A277" s="23">
        <v>28276</v>
      </c>
      <c r="D277" s="23">
        <v>28276</v>
      </c>
      <c r="E277" s="49">
        <f t="shared" si="8"/>
        <v>0.6438756889025079</v>
      </c>
      <c r="G277" s="50">
        <v>1.233857</v>
      </c>
      <c r="H277" s="51">
        <f t="shared" si="9"/>
        <v>4.3764518383043453E-2</v>
      </c>
    </row>
    <row r="278" spans="1:8" x14ac:dyDescent="0.25">
      <c r="A278" s="23">
        <v>28306</v>
      </c>
      <c r="D278" s="23">
        <v>28306</v>
      </c>
      <c r="E278" s="49">
        <f t="shared" si="8"/>
        <v>0.66380005426898614</v>
      </c>
      <c r="G278" s="50">
        <v>1.272038</v>
      </c>
      <c r="H278" s="51">
        <f t="shared" si="9"/>
        <v>3.0944428730395841E-2</v>
      </c>
    </row>
    <row r="279" spans="1:8" x14ac:dyDescent="0.25">
      <c r="A279" s="23">
        <v>28337</v>
      </c>
      <c r="D279" s="23">
        <v>28337</v>
      </c>
      <c r="E279" s="49">
        <f t="shared" si="8"/>
        <v>0.67051352328341052</v>
      </c>
      <c r="G279" s="50">
        <v>1.2849029999999999</v>
      </c>
      <c r="H279" s="51">
        <f t="shared" si="9"/>
        <v>1.0113691572107047E-2</v>
      </c>
    </row>
    <row r="280" spans="1:8" x14ac:dyDescent="0.25">
      <c r="A280" s="23">
        <v>28368</v>
      </c>
      <c r="D280" s="23">
        <v>28368</v>
      </c>
      <c r="E280" s="49">
        <f t="shared" si="8"/>
        <v>0.66834006052048178</v>
      </c>
      <c r="G280" s="50">
        <v>1.2807379999999999</v>
      </c>
      <c r="H280" s="51">
        <f t="shared" si="9"/>
        <v>-3.2414898245236991E-3</v>
      </c>
    </row>
    <row r="281" spans="1:8" x14ac:dyDescent="0.25">
      <c r="A281" s="23">
        <v>28398</v>
      </c>
      <c r="D281" s="23">
        <v>28398</v>
      </c>
      <c r="E281" s="49">
        <f t="shared" si="8"/>
        <v>0.66924284337279072</v>
      </c>
      <c r="G281" s="50">
        <v>1.2824679999999999</v>
      </c>
      <c r="H281" s="51">
        <f t="shared" si="9"/>
        <v>1.3507836887794455E-3</v>
      </c>
    </row>
    <row r="282" spans="1:8" x14ac:dyDescent="0.25">
      <c r="A282" s="23">
        <v>28429</v>
      </c>
      <c r="D282" s="23">
        <v>28429</v>
      </c>
      <c r="E282" s="49">
        <f t="shared" si="8"/>
        <v>0.66761157216104638</v>
      </c>
      <c r="G282" s="50">
        <v>1.279342</v>
      </c>
      <c r="H282" s="51">
        <f t="shared" si="9"/>
        <v>-2.4374877189917896E-3</v>
      </c>
    </row>
    <row r="283" spans="1:8" x14ac:dyDescent="0.25">
      <c r="A283" s="23">
        <v>28459</v>
      </c>
      <c r="D283" s="23">
        <v>28459</v>
      </c>
      <c r="E283" s="49">
        <f t="shared" si="8"/>
        <v>0.66857749762903718</v>
      </c>
      <c r="G283" s="50">
        <v>1.281193</v>
      </c>
      <c r="H283" s="51">
        <f t="shared" si="9"/>
        <v>1.4468375149100452E-3</v>
      </c>
    </row>
    <row r="284" spans="1:8" x14ac:dyDescent="0.25">
      <c r="A284" s="23">
        <v>28490</v>
      </c>
      <c r="D284" s="23">
        <v>28490</v>
      </c>
      <c r="E284" s="49">
        <f t="shared" si="8"/>
        <v>0.67162191101653446</v>
      </c>
      <c r="G284" s="50">
        <v>1.2870269999999999</v>
      </c>
      <c r="H284" s="51">
        <f t="shared" si="9"/>
        <v>4.5535684319223529E-3</v>
      </c>
    </row>
    <row r="285" spans="1:8" x14ac:dyDescent="0.25">
      <c r="A285" s="23">
        <v>28521</v>
      </c>
      <c r="D285" s="23">
        <v>28521</v>
      </c>
      <c r="E285" s="49">
        <f t="shared" si="8"/>
        <v>0.67878364041831929</v>
      </c>
      <c r="G285" s="50">
        <v>1.300751</v>
      </c>
      <c r="H285" s="51">
        <f t="shared" si="9"/>
        <v>1.0663334957230944E-2</v>
      </c>
    </row>
    <row r="286" spans="1:8" x14ac:dyDescent="0.25">
      <c r="A286" s="23">
        <v>28549</v>
      </c>
      <c r="D286" s="23">
        <v>28549</v>
      </c>
      <c r="E286" s="49">
        <f t="shared" si="8"/>
        <v>0.68868607244457047</v>
      </c>
      <c r="G286" s="50">
        <v>1.3197270000000001</v>
      </c>
      <c r="H286" s="51">
        <f t="shared" si="9"/>
        <v>1.4588495415340909E-2</v>
      </c>
    </row>
    <row r="287" spans="1:8" x14ac:dyDescent="0.25">
      <c r="A287" s="23">
        <v>28580</v>
      </c>
      <c r="D287" s="23">
        <v>28580</v>
      </c>
      <c r="E287" s="49">
        <f t="shared" si="8"/>
        <v>0.71074789362784485</v>
      </c>
      <c r="G287" s="50">
        <v>1.362004</v>
      </c>
      <c r="H287" s="51">
        <f t="shared" si="9"/>
        <v>3.2034655652267395E-2</v>
      </c>
    </row>
    <row r="288" spans="1:8" x14ac:dyDescent="0.25">
      <c r="A288" s="23">
        <v>28610</v>
      </c>
      <c r="D288" s="23">
        <v>28610</v>
      </c>
      <c r="E288" s="49">
        <f t="shared" si="8"/>
        <v>0.72224454624010959</v>
      </c>
      <c r="G288" s="50">
        <v>1.3840349999999999</v>
      </c>
      <c r="H288" s="51">
        <f t="shared" si="9"/>
        <v>1.6175429734420686E-2</v>
      </c>
    </row>
    <row r="289" spans="1:8" x14ac:dyDescent="0.25">
      <c r="A289" s="23">
        <v>28641</v>
      </c>
      <c r="D289" s="23">
        <v>28641</v>
      </c>
      <c r="E289" s="49">
        <f t="shared" si="8"/>
        <v>0.73884427024701538</v>
      </c>
      <c r="G289" s="50">
        <v>1.415845</v>
      </c>
      <c r="H289" s="51">
        <f t="shared" si="9"/>
        <v>2.2983522815535819E-2</v>
      </c>
    </row>
    <row r="290" spans="1:8" x14ac:dyDescent="0.25">
      <c r="A290" s="23">
        <v>28671</v>
      </c>
      <c r="D290" s="23">
        <v>28671</v>
      </c>
      <c r="E290" s="49">
        <f t="shared" si="8"/>
        <v>0.75760910758006561</v>
      </c>
      <c r="G290" s="50">
        <v>1.4518040000000001</v>
      </c>
      <c r="H290" s="51">
        <f t="shared" si="9"/>
        <v>2.539755411079608E-2</v>
      </c>
    </row>
    <row r="291" spans="1:8" x14ac:dyDescent="0.25">
      <c r="A291" s="23">
        <v>28702</v>
      </c>
      <c r="D291" s="23">
        <v>28702</v>
      </c>
      <c r="E291" s="49">
        <f t="shared" si="8"/>
        <v>0.75560054619362804</v>
      </c>
      <c r="G291" s="50">
        <v>1.4479550000000001</v>
      </c>
      <c r="H291" s="51">
        <f t="shared" si="9"/>
        <v>-2.6511843196464473E-3</v>
      </c>
    </row>
    <row r="292" spans="1:8" x14ac:dyDescent="0.25">
      <c r="A292" s="23">
        <v>28733</v>
      </c>
      <c r="D292" s="23">
        <v>28733</v>
      </c>
      <c r="E292" s="49">
        <f t="shared" si="8"/>
        <v>0.75663326715589363</v>
      </c>
      <c r="G292" s="50">
        <v>1.4499340000000001</v>
      </c>
      <c r="H292" s="51">
        <f t="shared" si="9"/>
        <v>1.3667551823088099E-3</v>
      </c>
    </row>
    <row r="293" spans="1:8" x14ac:dyDescent="0.25">
      <c r="A293" s="23">
        <v>28763</v>
      </c>
      <c r="D293" s="23">
        <v>28763</v>
      </c>
      <c r="E293" s="49">
        <f t="shared" si="8"/>
        <v>0.75978778874098463</v>
      </c>
      <c r="G293" s="50">
        <v>1.4559789999999999</v>
      </c>
      <c r="H293" s="51">
        <f t="shared" si="9"/>
        <v>4.1691552856887668E-3</v>
      </c>
    </row>
    <row r="294" spans="1:8" x14ac:dyDescent="0.25">
      <c r="A294" s="23">
        <v>28794</v>
      </c>
      <c r="D294" s="23">
        <v>28794</v>
      </c>
      <c r="E294" s="49">
        <f t="shared" si="8"/>
        <v>0.77550403796814549</v>
      </c>
      <c r="G294" s="50">
        <v>1.4860960000000001</v>
      </c>
      <c r="H294" s="51">
        <f t="shared" si="9"/>
        <v>2.0685051089335885E-2</v>
      </c>
    </row>
    <row r="295" spans="1:8" x14ac:dyDescent="0.25">
      <c r="A295" s="23">
        <v>28824</v>
      </c>
      <c r="D295" s="23">
        <v>28824</v>
      </c>
      <c r="E295" s="49">
        <f t="shared" si="8"/>
        <v>0.78637291730218617</v>
      </c>
      <c r="G295" s="50">
        <v>1.5069239999999999</v>
      </c>
      <c r="H295" s="51">
        <f t="shared" si="9"/>
        <v>1.4015245313896172E-2</v>
      </c>
    </row>
    <row r="296" spans="1:8" x14ac:dyDescent="0.25">
      <c r="A296" s="23">
        <v>28855</v>
      </c>
      <c r="D296" s="23">
        <v>28855</v>
      </c>
      <c r="E296" s="49">
        <f t="shared" si="8"/>
        <v>0.79535586760255961</v>
      </c>
      <c r="G296" s="50">
        <v>1.524138</v>
      </c>
      <c r="H296" s="51">
        <f t="shared" si="9"/>
        <v>1.1423270184826882E-2</v>
      </c>
    </row>
    <row r="297" spans="1:8" x14ac:dyDescent="0.25">
      <c r="A297" s="23">
        <v>28886</v>
      </c>
      <c r="D297" s="23">
        <v>28886</v>
      </c>
      <c r="E297" s="49">
        <f t="shared" si="8"/>
        <v>0.82160232213419548</v>
      </c>
      <c r="G297" s="50">
        <v>1.5744339999999999</v>
      </c>
      <c r="H297" s="51">
        <f t="shared" si="9"/>
        <v>3.2999636515853484E-2</v>
      </c>
    </row>
    <row r="298" spans="1:8" x14ac:dyDescent="0.25">
      <c r="A298" s="23">
        <v>28914</v>
      </c>
      <c r="D298" s="23">
        <v>28914</v>
      </c>
      <c r="E298" s="49">
        <f t="shared" si="8"/>
        <v>0.83671428087408828</v>
      </c>
      <c r="G298" s="50">
        <v>1.6033930000000001</v>
      </c>
      <c r="H298" s="51">
        <f t="shared" si="9"/>
        <v>1.8393276567960411E-2</v>
      </c>
    </row>
    <row r="299" spans="1:8" x14ac:dyDescent="0.25">
      <c r="A299" s="23">
        <v>28945</v>
      </c>
      <c r="D299" s="23">
        <v>28945</v>
      </c>
      <c r="E299" s="49">
        <f t="shared" si="8"/>
        <v>0.87091461762242495</v>
      </c>
      <c r="G299" s="50">
        <v>1.6689309999999999</v>
      </c>
      <c r="H299" s="51">
        <f t="shared" si="9"/>
        <v>4.0874570364221291E-2</v>
      </c>
    </row>
    <row r="300" spans="1:8" x14ac:dyDescent="0.25">
      <c r="A300" s="23">
        <v>28975</v>
      </c>
      <c r="D300" s="23">
        <v>28975</v>
      </c>
      <c r="E300" s="49">
        <f t="shared" si="8"/>
        <v>0.88682186021602794</v>
      </c>
      <c r="G300" s="50">
        <v>1.699414</v>
      </c>
      <c r="H300" s="51">
        <f t="shared" si="9"/>
        <v>1.8264985191119368E-2</v>
      </c>
    </row>
    <row r="301" spans="1:8" x14ac:dyDescent="0.25">
      <c r="A301" s="23">
        <v>29006</v>
      </c>
      <c r="D301" s="23">
        <v>29006</v>
      </c>
      <c r="E301" s="49">
        <f t="shared" si="8"/>
        <v>0.90591023822447203</v>
      </c>
      <c r="G301" s="50">
        <v>1.7359929999999999</v>
      </c>
      <c r="H301" s="51">
        <f t="shared" si="9"/>
        <v>2.1524478437861472E-2</v>
      </c>
    </row>
    <row r="302" spans="1:8" x14ac:dyDescent="0.25">
      <c r="A302" s="23">
        <v>29036</v>
      </c>
      <c r="D302" s="23">
        <v>29036</v>
      </c>
      <c r="E302" s="49">
        <f t="shared" si="8"/>
        <v>0.92102219696436483</v>
      </c>
      <c r="G302" s="50">
        <v>1.7649520000000001</v>
      </c>
      <c r="H302" s="51">
        <f t="shared" si="9"/>
        <v>1.6681518877092349E-2</v>
      </c>
    </row>
    <row r="303" spans="1:8" x14ac:dyDescent="0.25">
      <c r="A303" s="23">
        <v>29067</v>
      </c>
      <c r="D303" s="23">
        <v>29067</v>
      </c>
      <c r="E303" s="49">
        <f t="shared" si="8"/>
        <v>0.93295249844961725</v>
      </c>
      <c r="G303" s="50">
        <v>1.787814</v>
      </c>
      <c r="H303" s="51">
        <f t="shared" si="9"/>
        <v>1.2953326776025601E-2</v>
      </c>
    </row>
    <row r="304" spans="1:8" x14ac:dyDescent="0.25">
      <c r="A304" s="23">
        <v>29098</v>
      </c>
      <c r="D304" s="23">
        <v>29098</v>
      </c>
      <c r="E304" s="49">
        <f t="shared" si="8"/>
        <v>0.94965450305713139</v>
      </c>
      <c r="G304" s="50">
        <v>1.81982</v>
      </c>
      <c r="H304" s="51">
        <f t="shared" si="9"/>
        <v>1.7902309748105777E-2</v>
      </c>
    </row>
    <row r="305" spans="1:8" x14ac:dyDescent="0.25">
      <c r="A305" s="23">
        <v>29128</v>
      </c>
      <c r="D305" s="23">
        <v>29128</v>
      </c>
      <c r="E305" s="49">
        <f t="shared" si="8"/>
        <v>0.97033397061279514</v>
      </c>
      <c r="G305" s="50">
        <v>1.859448</v>
      </c>
      <c r="H305" s="51">
        <f t="shared" si="9"/>
        <v>2.1775780022199997E-2</v>
      </c>
    </row>
    <row r="306" spans="1:8" x14ac:dyDescent="0.25">
      <c r="A306" s="23">
        <v>29159</v>
      </c>
      <c r="D306" s="23">
        <v>29159</v>
      </c>
      <c r="E306" s="49">
        <f t="shared" si="8"/>
        <v>0.98385483980546817</v>
      </c>
      <c r="G306" s="50">
        <v>1.8853580000000001</v>
      </c>
      <c r="H306" s="51">
        <f t="shared" si="9"/>
        <v>1.3934242850566459E-2</v>
      </c>
    </row>
    <row r="307" spans="1:8" x14ac:dyDescent="0.25">
      <c r="A307" s="23">
        <v>29189</v>
      </c>
      <c r="D307" s="23">
        <v>29189</v>
      </c>
      <c r="E307" s="49">
        <f t="shared" si="8"/>
        <v>1.0077159646157721</v>
      </c>
      <c r="G307" s="50">
        <v>1.9310830000000001</v>
      </c>
      <c r="H307" s="51">
        <f t="shared" si="9"/>
        <v>2.4252688348844101E-2</v>
      </c>
    </row>
    <row r="308" spans="1:8" x14ac:dyDescent="0.25">
      <c r="A308" s="23">
        <v>29220</v>
      </c>
      <c r="D308" s="23">
        <v>29220</v>
      </c>
      <c r="E308" s="49">
        <f t="shared" si="8"/>
        <v>1.0244179692232862</v>
      </c>
      <c r="G308" s="50">
        <v>1.9630890000000001</v>
      </c>
      <c r="H308" s="51">
        <f t="shared" si="9"/>
        <v>1.6574119289538551E-2</v>
      </c>
    </row>
    <row r="309" spans="1:8" x14ac:dyDescent="0.25">
      <c r="A309" s="23">
        <v>29251</v>
      </c>
      <c r="D309" s="23">
        <v>29251</v>
      </c>
      <c r="E309" s="49">
        <f t="shared" si="8"/>
        <v>1.0482790940335902</v>
      </c>
      <c r="G309" s="50">
        <v>2.0088140000000001</v>
      </c>
      <c r="H309" s="51">
        <f t="shared" si="9"/>
        <v>2.3292372378430123E-2</v>
      </c>
    </row>
    <row r="310" spans="1:8" x14ac:dyDescent="0.25">
      <c r="A310" s="23">
        <v>29280</v>
      </c>
      <c r="D310" s="23">
        <v>29280</v>
      </c>
      <c r="E310" s="49">
        <f t="shared" si="8"/>
        <v>1.0594135898253334</v>
      </c>
      <c r="G310" s="50">
        <v>2.030151</v>
      </c>
      <c r="H310" s="51">
        <f t="shared" si="9"/>
        <v>1.0621690211239038E-2</v>
      </c>
    </row>
    <row r="311" spans="1:8" x14ac:dyDescent="0.25">
      <c r="A311" s="23">
        <v>29311</v>
      </c>
      <c r="D311" s="23">
        <v>29311</v>
      </c>
      <c r="E311" s="49">
        <f t="shared" si="8"/>
        <v>1.0816836250884179</v>
      </c>
      <c r="G311" s="50">
        <v>2.0728270000000002</v>
      </c>
      <c r="H311" s="51">
        <f t="shared" si="9"/>
        <v>2.1021096460312635E-2</v>
      </c>
    </row>
    <row r="312" spans="1:8" x14ac:dyDescent="0.25">
      <c r="A312" s="23">
        <v>29341</v>
      </c>
      <c r="D312" s="23">
        <v>29341</v>
      </c>
      <c r="E312" s="49">
        <f t="shared" si="8"/>
        <v>1.1230425601997454</v>
      </c>
      <c r="G312" s="50">
        <v>2.1520830000000002</v>
      </c>
      <c r="H312" s="51">
        <f t="shared" si="9"/>
        <v>3.8235704185636321E-2</v>
      </c>
    </row>
    <row r="313" spans="1:8" x14ac:dyDescent="0.25">
      <c r="A313" s="23">
        <v>29372</v>
      </c>
      <c r="D313" s="23">
        <v>29372</v>
      </c>
      <c r="E313" s="49">
        <f t="shared" si="8"/>
        <v>1.162014600070344</v>
      </c>
      <c r="G313" s="50">
        <v>2.2267649999999999</v>
      </c>
      <c r="H313" s="51">
        <f t="shared" si="9"/>
        <v>3.4702193177493471E-2</v>
      </c>
    </row>
    <row r="314" spans="1:8" x14ac:dyDescent="0.25">
      <c r="A314" s="23">
        <v>29402</v>
      </c>
      <c r="D314" s="23">
        <v>29402</v>
      </c>
      <c r="E314" s="49">
        <f t="shared" si="8"/>
        <v>1.1763312749565265</v>
      </c>
      <c r="G314" s="50">
        <v>2.2542</v>
      </c>
      <c r="H314" s="51">
        <f t="shared" si="9"/>
        <v>1.2320563687681502E-2</v>
      </c>
    </row>
    <row r="315" spans="1:8" x14ac:dyDescent="0.25">
      <c r="A315" s="23">
        <v>29433</v>
      </c>
      <c r="D315" s="23">
        <v>29433</v>
      </c>
      <c r="E315" s="49">
        <f t="shared" si="8"/>
        <v>1.188261576441779</v>
      </c>
      <c r="G315" s="50">
        <v>2.2770619999999999</v>
      </c>
      <c r="H315" s="51">
        <f t="shared" si="9"/>
        <v>1.0141957235382814E-2</v>
      </c>
    </row>
    <row r="316" spans="1:8" x14ac:dyDescent="0.25">
      <c r="A316" s="23">
        <v>29464</v>
      </c>
      <c r="D316" s="23">
        <v>29464</v>
      </c>
      <c r="E316" s="49">
        <f t="shared" si="8"/>
        <v>1.1978055045261018</v>
      </c>
      <c r="G316" s="50">
        <v>2.2953510000000001</v>
      </c>
      <c r="H316" s="51">
        <f t="shared" si="9"/>
        <v>8.0318410302399421E-3</v>
      </c>
    </row>
    <row r="317" spans="1:8" x14ac:dyDescent="0.25">
      <c r="A317" s="23">
        <v>29494</v>
      </c>
      <c r="D317" s="23">
        <v>29494</v>
      </c>
      <c r="E317" s="49">
        <f t="shared" si="8"/>
        <v>1.217689688228055</v>
      </c>
      <c r="G317" s="50">
        <v>2.3334549999999998</v>
      </c>
      <c r="H317" s="51">
        <f t="shared" si="9"/>
        <v>1.6600511207218283E-2</v>
      </c>
    </row>
    <row r="318" spans="1:8" x14ac:dyDescent="0.25">
      <c r="A318" s="23">
        <v>29525</v>
      </c>
      <c r="D318" s="23">
        <v>29525</v>
      </c>
      <c r="E318" s="49">
        <f t="shared" si="8"/>
        <v>1.2447319484532005</v>
      </c>
      <c r="G318" s="50">
        <v>2.3852760000000002</v>
      </c>
      <c r="H318" s="51">
        <f t="shared" si="9"/>
        <v>2.2207842019666264E-2</v>
      </c>
    </row>
    <row r="319" spans="1:8" x14ac:dyDescent="0.25">
      <c r="A319" s="23">
        <v>29555</v>
      </c>
      <c r="D319" s="23">
        <v>29555</v>
      </c>
      <c r="E319" s="49">
        <f t="shared" si="8"/>
        <v>1.2717736868385465</v>
      </c>
      <c r="G319" s="50">
        <v>2.4370959999999999</v>
      </c>
      <c r="H319" s="51">
        <f t="shared" si="9"/>
        <v>2.1724949230193802E-2</v>
      </c>
    </row>
    <row r="320" spans="1:8" x14ac:dyDescent="0.25">
      <c r="A320" s="23">
        <v>29586</v>
      </c>
      <c r="D320" s="23">
        <v>29586</v>
      </c>
      <c r="E320" s="49">
        <f t="shared" si="8"/>
        <v>1.28927149713957</v>
      </c>
      <c r="G320" s="50">
        <v>2.4706269999999999</v>
      </c>
      <c r="H320" s="51">
        <f t="shared" si="9"/>
        <v>1.3758588090087539E-2</v>
      </c>
    </row>
    <row r="321" spans="1:8" x14ac:dyDescent="0.25">
      <c r="A321" s="23">
        <v>29617</v>
      </c>
      <c r="D321" s="23">
        <v>29617</v>
      </c>
      <c r="E321" s="49">
        <f t="shared" si="8"/>
        <v>1.3173475220065787</v>
      </c>
      <c r="G321" s="50">
        <v>2.524429</v>
      </c>
      <c r="H321" s="51">
        <f t="shared" si="9"/>
        <v>2.1776658313861271E-2</v>
      </c>
    </row>
    <row r="322" spans="1:8" x14ac:dyDescent="0.25">
      <c r="A322" s="23">
        <v>29645</v>
      </c>
      <c r="D322" s="23">
        <v>29645</v>
      </c>
      <c r="E322" s="49">
        <f t="shared" si="8"/>
        <v>1.3560017614395725</v>
      </c>
      <c r="G322" s="50">
        <v>2.5985019999999999</v>
      </c>
      <c r="H322" s="51">
        <f t="shared" si="9"/>
        <v>2.9342477051245978E-2</v>
      </c>
    </row>
    <row r="323" spans="1:8" x14ac:dyDescent="0.25">
      <c r="A323" s="23">
        <v>29676</v>
      </c>
      <c r="D323" s="23">
        <v>29676</v>
      </c>
      <c r="E323" s="49">
        <f t="shared" ref="E323:E386" si="10">+E324/(H324+1)</f>
        <v>1.3933837554425497</v>
      </c>
      <c r="G323" s="50">
        <v>2.670137</v>
      </c>
      <c r="H323" s="51">
        <f t="shared" si="9"/>
        <v>2.7567806374595872E-2</v>
      </c>
    </row>
    <row r="324" spans="1:8" x14ac:dyDescent="0.25">
      <c r="A324" s="23">
        <v>29706</v>
      </c>
      <c r="D324" s="23">
        <v>29706</v>
      </c>
      <c r="E324" s="49">
        <f t="shared" si="10"/>
        <v>1.4267888083371765</v>
      </c>
      <c r="G324" s="50">
        <v>2.7341510000000002</v>
      </c>
      <c r="H324" s="51">
        <f t="shared" si="9"/>
        <v>2.3974050769679699E-2</v>
      </c>
    </row>
    <row r="325" spans="1:8" x14ac:dyDescent="0.25">
      <c r="A325" s="23">
        <v>29737</v>
      </c>
      <c r="D325" s="23">
        <v>29737</v>
      </c>
      <c r="E325" s="49">
        <f t="shared" si="10"/>
        <v>1.4643294416390564</v>
      </c>
      <c r="G325" s="50">
        <v>2.8060900000000002</v>
      </c>
      <c r="H325" s="51">
        <f t="shared" ref="H325:H388" si="11">(+G325-G324)/G324</f>
        <v>2.6311275419682371E-2</v>
      </c>
    </row>
    <row r="326" spans="1:8" x14ac:dyDescent="0.25">
      <c r="A326" s="23">
        <v>29767</v>
      </c>
      <c r="D326" s="23">
        <v>29767</v>
      </c>
      <c r="E326" s="49">
        <f t="shared" si="10"/>
        <v>1.5041766068526157</v>
      </c>
      <c r="G326" s="50">
        <v>2.8824489999999998</v>
      </c>
      <c r="H326" s="51">
        <f t="shared" si="11"/>
        <v>2.7211885577440358E-2</v>
      </c>
    </row>
    <row r="327" spans="1:8" x14ac:dyDescent="0.25">
      <c r="A327" s="23">
        <v>29798</v>
      </c>
      <c r="D327" s="23">
        <v>29798</v>
      </c>
      <c r="E327" s="49">
        <f t="shared" si="10"/>
        <v>1.5320141509314713</v>
      </c>
      <c r="G327" s="50">
        <v>2.935794</v>
      </c>
      <c r="H327" s="51">
        <f t="shared" si="11"/>
        <v>1.8506832211081688E-2</v>
      </c>
    </row>
    <row r="328" spans="1:8" x14ac:dyDescent="0.25">
      <c r="A328" s="23">
        <v>29829</v>
      </c>
      <c r="D328" s="23">
        <v>29829</v>
      </c>
      <c r="E328" s="49">
        <f t="shared" si="10"/>
        <v>1.5514208512173193</v>
      </c>
      <c r="G328" s="50">
        <v>2.9729830000000002</v>
      </c>
      <c r="H328" s="51">
        <f t="shared" si="11"/>
        <v>1.2667441925421245E-2</v>
      </c>
    </row>
    <row r="329" spans="1:8" x14ac:dyDescent="0.25">
      <c r="A329" s="23">
        <v>29859</v>
      </c>
      <c r="D329" s="23">
        <v>29859</v>
      </c>
      <c r="E329" s="49">
        <f t="shared" si="10"/>
        <v>1.5626351884983127</v>
      </c>
      <c r="G329" s="50">
        <v>2.9944730000000002</v>
      </c>
      <c r="H329" s="51">
        <f t="shared" si="11"/>
        <v>7.2284301659309887E-3</v>
      </c>
    </row>
    <row r="330" spans="1:8" x14ac:dyDescent="0.25">
      <c r="A330" s="23">
        <v>29890</v>
      </c>
      <c r="D330" s="23">
        <v>29890</v>
      </c>
      <c r="E330" s="49">
        <f t="shared" si="10"/>
        <v>1.5820418887841605</v>
      </c>
      <c r="G330" s="50">
        <v>3.0316619999999999</v>
      </c>
      <c r="H330" s="51">
        <f t="shared" si="11"/>
        <v>1.2419213664641389E-2</v>
      </c>
    </row>
    <row r="331" spans="1:8" x14ac:dyDescent="0.25">
      <c r="A331" s="23">
        <v>29920</v>
      </c>
      <c r="D331" s="23">
        <v>29920</v>
      </c>
      <c r="E331" s="49">
        <f t="shared" si="10"/>
        <v>1.6069367782363282</v>
      </c>
      <c r="G331" s="50">
        <v>3.0793680000000001</v>
      </c>
      <c r="H331" s="51">
        <f t="shared" si="11"/>
        <v>1.5735923067941034E-2</v>
      </c>
    </row>
    <row r="332" spans="1:8" x14ac:dyDescent="0.25">
      <c r="A332" s="23">
        <v>29951</v>
      </c>
      <c r="D332" s="23">
        <v>29951</v>
      </c>
      <c r="E332" s="49">
        <f t="shared" si="10"/>
        <v>1.6303997392799778</v>
      </c>
      <c r="G332" s="50">
        <v>3.1243300000000001</v>
      </c>
      <c r="H332" s="51">
        <f t="shared" si="11"/>
        <v>1.4601048007253419E-2</v>
      </c>
    </row>
    <row r="333" spans="1:8" x14ac:dyDescent="0.25">
      <c r="A333" s="23">
        <v>29982</v>
      </c>
      <c r="D333" s="23">
        <v>29982</v>
      </c>
      <c r="E333" s="49">
        <f t="shared" si="10"/>
        <v>1.6603053344823593</v>
      </c>
      <c r="G333" s="50">
        <v>3.181638</v>
      </c>
      <c r="H333" s="51">
        <f t="shared" si="11"/>
        <v>1.8342492630419933E-2</v>
      </c>
    </row>
    <row r="334" spans="1:8" x14ac:dyDescent="0.25">
      <c r="A334" s="23">
        <v>30010</v>
      </c>
      <c r="D334" s="23">
        <v>30010</v>
      </c>
      <c r="E334" s="49">
        <f t="shared" si="10"/>
        <v>1.6964140393757212</v>
      </c>
      <c r="G334" s="50">
        <v>3.2508330000000001</v>
      </c>
      <c r="H334" s="51">
        <f t="shared" si="11"/>
        <v>2.1748231571285016E-2</v>
      </c>
    </row>
    <row r="335" spans="1:8" x14ac:dyDescent="0.25">
      <c r="A335" s="23">
        <v>30041</v>
      </c>
      <c r="D335" s="23">
        <v>30041</v>
      </c>
      <c r="E335" s="49">
        <f t="shared" si="10"/>
        <v>1.7354664425753692</v>
      </c>
      <c r="G335" s="50">
        <v>3.325669</v>
      </c>
      <c r="H335" s="51">
        <f t="shared" si="11"/>
        <v>2.3020561191546874E-2</v>
      </c>
    </row>
    <row r="336" spans="1:8" x14ac:dyDescent="0.25">
      <c r="A336" s="23">
        <v>30071</v>
      </c>
      <c r="D336" s="23">
        <v>30071</v>
      </c>
      <c r="E336" s="49">
        <f t="shared" si="10"/>
        <v>1.7802449938896909</v>
      </c>
      <c r="G336" s="50">
        <v>3.4114779999999998</v>
      </c>
      <c r="H336" s="51">
        <f t="shared" si="11"/>
        <v>2.5802026599760771E-2</v>
      </c>
    </row>
    <row r="337" spans="1:8" x14ac:dyDescent="0.25">
      <c r="A337" s="23">
        <v>30102</v>
      </c>
      <c r="D337" s="23">
        <v>30102</v>
      </c>
      <c r="E337" s="49">
        <f t="shared" si="10"/>
        <v>1.827250235626442</v>
      </c>
      <c r="G337" s="50">
        <v>3.5015540000000001</v>
      </c>
      <c r="H337" s="51">
        <f t="shared" si="11"/>
        <v>2.6403805036995773E-2</v>
      </c>
    </row>
    <row r="338" spans="1:8" x14ac:dyDescent="0.25">
      <c r="A338" s="23">
        <v>30132</v>
      </c>
      <c r="D338" s="23">
        <v>30132</v>
      </c>
      <c r="E338" s="49">
        <f t="shared" si="10"/>
        <v>1.8680518458324136</v>
      </c>
      <c r="G338" s="50">
        <v>3.579742</v>
      </c>
      <c r="H338" s="51">
        <f t="shared" si="11"/>
        <v>2.232951426709396E-2</v>
      </c>
    </row>
    <row r="339" spans="1:8" x14ac:dyDescent="0.25">
      <c r="A339" s="23">
        <v>30163</v>
      </c>
      <c r="D339" s="23">
        <v>30163</v>
      </c>
      <c r="E339" s="49">
        <f t="shared" si="10"/>
        <v>1.8926284130071773</v>
      </c>
      <c r="G339" s="50">
        <v>3.6268379999999998</v>
      </c>
      <c r="H339" s="51">
        <f t="shared" si="11"/>
        <v>1.3156255394941816E-2</v>
      </c>
    </row>
    <row r="340" spans="1:8" x14ac:dyDescent="0.25">
      <c r="A340" s="23">
        <v>30194</v>
      </c>
      <c r="D340" s="23">
        <v>30194</v>
      </c>
      <c r="E340" s="49">
        <f t="shared" si="10"/>
        <v>1.9153759316863672</v>
      </c>
      <c r="G340" s="50">
        <v>3.6704289999999999</v>
      </c>
      <c r="H340" s="51">
        <f t="shared" si="11"/>
        <v>1.2019009396063502E-2</v>
      </c>
    </row>
    <row r="341" spans="1:8" x14ac:dyDescent="0.25">
      <c r="A341" s="23">
        <v>30224</v>
      </c>
      <c r="D341" s="23">
        <v>30224</v>
      </c>
      <c r="E341" s="49">
        <f t="shared" si="10"/>
        <v>1.9458378081145069</v>
      </c>
      <c r="G341" s="50">
        <v>3.7288030000000001</v>
      </c>
      <c r="H341" s="51">
        <f t="shared" si="11"/>
        <v>1.5903863008928969E-2</v>
      </c>
    </row>
    <row r="342" spans="1:8" x14ac:dyDescent="0.25">
      <c r="A342" s="23">
        <v>30255</v>
      </c>
      <c r="D342" s="23">
        <v>30255</v>
      </c>
      <c r="E342" s="49">
        <f t="shared" si="10"/>
        <v>1.9817085540595145</v>
      </c>
      <c r="G342" s="50">
        <v>3.797542</v>
      </c>
      <c r="H342" s="51">
        <f t="shared" si="11"/>
        <v>1.8434602203441664E-2</v>
      </c>
    </row>
    <row r="343" spans="1:8" x14ac:dyDescent="0.25">
      <c r="A343" s="23">
        <v>30285</v>
      </c>
      <c r="D343" s="23">
        <v>30285</v>
      </c>
      <c r="E343" s="49">
        <f t="shared" si="10"/>
        <v>2.0052508347526157</v>
      </c>
      <c r="G343" s="50">
        <v>3.8426559999999998</v>
      </c>
      <c r="H343" s="51">
        <f t="shared" si="11"/>
        <v>1.1879789611280106E-2</v>
      </c>
    </row>
    <row r="344" spans="1:8" x14ac:dyDescent="0.25">
      <c r="A344" s="23">
        <v>30316</v>
      </c>
      <c r="D344" s="23">
        <v>30316</v>
      </c>
      <c r="E344" s="49">
        <f t="shared" si="10"/>
        <v>2.0221918419880822</v>
      </c>
      <c r="G344" s="50">
        <v>3.8751199999999999</v>
      </c>
      <c r="H344" s="51">
        <f t="shared" si="11"/>
        <v>8.4483232430902083E-3</v>
      </c>
    </row>
    <row r="345" spans="1:8" x14ac:dyDescent="0.25">
      <c r="A345" s="23">
        <v>30347</v>
      </c>
      <c r="D345" s="23">
        <v>30347</v>
      </c>
      <c r="E345" s="49">
        <f t="shared" si="10"/>
        <v>2.0434281126093028</v>
      </c>
      <c r="G345" s="50">
        <v>3.9158149999999998</v>
      </c>
      <c r="H345" s="51">
        <f t="shared" si="11"/>
        <v>1.0501610272714117E-2</v>
      </c>
    </row>
    <row r="346" spans="1:8" x14ac:dyDescent="0.25">
      <c r="A346" s="23">
        <v>30375</v>
      </c>
      <c r="D346" s="23">
        <v>30375</v>
      </c>
      <c r="E346" s="49">
        <f t="shared" si="10"/>
        <v>2.0676070378572118</v>
      </c>
      <c r="G346" s="50">
        <v>3.9621490000000001</v>
      </c>
      <c r="H346" s="51">
        <f t="shared" si="11"/>
        <v>1.1832530392779107E-2</v>
      </c>
    </row>
    <row r="347" spans="1:8" x14ac:dyDescent="0.25">
      <c r="A347" s="23">
        <v>30406</v>
      </c>
      <c r="D347" s="23">
        <v>30406</v>
      </c>
      <c r="E347" s="49">
        <f t="shared" si="10"/>
        <v>2.1146122795939628</v>
      </c>
      <c r="G347" s="50">
        <v>4.052225</v>
      </c>
      <c r="H347" s="51">
        <f t="shared" si="11"/>
        <v>2.2734127363710912E-2</v>
      </c>
    </row>
    <row r="348" spans="1:8" x14ac:dyDescent="0.25">
      <c r="A348" s="23">
        <v>30436</v>
      </c>
      <c r="D348" s="23">
        <v>30436</v>
      </c>
      <c r="E348" s="49">
        <f t="shared" si="10"/>
        <v>2.1793543342596897</v>
      </c>
      <c r="G348" s="50">
        <v>4.1762899999999998</v>
      </c>
      <c r="H348" s="51">
        <f t="shared" si="11"/>
        <v>3.0616513150182892E-2</v>
      </c>
    </row>
    <row r="349" spans="1:8" x14ac:dyDescent="0.25">
      <c r="A349" s="23">
        <v>30467</v>
      </c>
      <c r="D349" s="23">
        <v>30467</v>
      </c>
      <c r="E349" s="49">
        <f t="shared" si="10"/>
        <v>2.2343134582131419</v>
      </c>
      <c r="G349" s="50">
        <v>4.2816080000000003</v>
      </c>
      <c r="H349" s="51">
        <f t="shared" si="11"/>
        <v>2.5218076330906253E-2</v>
      </c>
    </row>
    <row r="350" spans="1:8" x14ac:dyDescent="0.25">
      <c r="A350" s="23">
        <v>30497</v>
      </c>
      <c r="D350" s="23">
        <v>30497</v>
      </c>
      <c r="E350" s="49">
        <f t="shared" si="10"/>
        <v>2.2503000204561956</v>
      </c>
      <c r="G350" s="50">
        <v>4.3122429999999996</v>
      </c>
      <c r="H350" s="51">
        <f t="shared" si="11"/>
        <v>7.1550221318717874E-3</v>
      </c>
    </row>
    <row r="351" spans="1:8" x14ac:dyDescent="0.25">
      <c r="A351" s="23">
        <v>30528</v>
      </c>
      <c r="D351" s="23">
        <v>30528</v>
      </c>
      <c r="E351" s="49">
        <f t="shared" si="10"/>
        <v>2.2677978307572193</v>
      </c>
      <c r="G351" s="50">
        <v>4.3457739999999996</v>
      </c>
      <c r="H351" s="51">
        <f t="shared" si="11"/>
        <v>7.7757677385063831E-3</v>
      </c>
    </row>
    <row r="352" spans="1:8" x14ac:dyDescent="0.25">
      <c r="A352" s="23">
        <v>30559</v>
      </c>
      <c r="D352" s="23">
        <v>30559</v>
      </c>
      <c r="E352" s="49">
        <f t="shared" si="10"/>
        <v>2.2662072630497989</v>
      </c>
      <c r="G352" s="50">
        <v>4.3427259999999999</v>
      </c>
      <c r="H352" s="51">
        <f t="shared" si="11"/>
        <v>-7.0137103310013776E-4</v>
      </c>
    </row>
    <row r="353" spans="1:8" x14ac:dyDescent="0.25">
      <c r="A353" s="23">
        <v>30589</v>
      </c>
      <c r="D353" s="23">
        <v>30589</v>
      </c>
      <c r="E353" s="49">
        <f t="shared" si="10"/>
        <v>2.2848979991313878</v>
      </c>
      <c r="G353" s="50">
        <v>4.3785429999999996</v>
      </c>
      <c r="H353" s="51">
        <f t="shared" si="11"/>
        <v>8.2475845816659329E-3</v>
      </c>
    </row>
    <row r="354" spans="1:8" x14ac:dyDescent="0.25">
      <c r="A354" s="23">
        <v>30620</v>
      </c>
      <c r="D354" s="23">
        <v>30620</v>
      </c>
      <c r="E354" s="49">
        <f t="shared" si="10"/>
        <v>2.3225977935719695</v>
      </c>
      <c r="G354" s="50">
        <v>4.450787</v>
      </c>
      <c r="H354" s="51">
        <f t="shared" si="11"/>
        <v>1.6499552476702962E-2</v>
      </c>
    </row>
    <row r="355" spans="1:8" x14ac:dyDescent="0.25">
      <c r="A355" s="23">
        <v>30650</v>
      </c>
      <c r="D355" s="23">
        <v>30650</v>
      </c>
      <c r="E355" s="49">
        <f t="shared" si="10"/>
        <v>2.3470151996080313</v>
      </c>
      <c r="G355" s="50">
        <v>4.4975779999999999</v>
      </c>
      <c r="H355" s="51">
        <f t="shared" si="11"/>
        <v>1.0512972200197359E-2</v>
      </c>
    </row>
    <row r="356" spans="1:8" x14ac:dyDescent="0.25">
      <c r="A356" s="23">
        <v>30681</v>
      </c>
      <c r="D356" s="23">
        <v>30681</v>
      </c>
      <c r="E356" s="49">
        <f t="shared" si="10"/>
        <v>2.3586277006556786</v>
      </c>
      <c r="G356" s="50">
        <v>4.5198309999999999</v>
      </c>
      <c r="H356" s="51">
        <f t="shared" si="11"/>
        <v>4.947774113089329E-3</v>
      </c>
    </row>
    <row r="357" spans="1:8" x14ac:dyDescent="0.25">
      <c r="A357" s="23">
        <v>30712</v>
      </c>
      <c r="D357" s="23">
        <v>30712</v>
      </c>
      <c r="E357" s="49">
        <f t="shared" si="10"/>
        <v>2.3913167893460461</v>
      </c>
      <c r="G357" s="50">
        <v>4.5824730000000002</v>
      </c>
      <c r="H357" s="51">
        <f t="shared" si="11"/>
        <v>1.3859367750696941E-2</v>
      </c>
    </row>
    <row r="358" spans="1:8" x14ac:dyDescent="0.25">
      <c r="A358" s="23">
        <v>30741</v>
      </c>
      <c r="D358" s="23">
        <v>30741</v>
      </c>
      <c r="E358" s="49">
        <f t="shared" si="10"/>
        <v>2.4232899138321544</v>
      </c>
      <c r="G358" s="50">
        <v>4.6437429999999997</v>
      </c>
      <c r="H358" s="51">
        <f t="shared" si="11"/>
        <v>1.3370509766233099E-2</v>
      </c>
    </row>
    <row r="359" spans="1:8" x14ac:dyDescent="0.25">
      <c r="A359" s="23">
        <v>30772</v>
      </c>
      <c r="D359" s="23">
        <v>30772</v>
      </c>
      <c r="E359" s="49">
        <f t="shared" si="10"/>
        <v>2.4663980559498055</v>
      </c>
      <c r="G359" s="50">
        <v>4.7263510000000002</v>
      </c>
      <c r="H359" s="51">
        <f t="shared" si="11"/>
        <v>1.7789098147765813E-2</v>
      </c>
    </row>
    <row r="360" spans="1:8" x14ac:dyDescent="0.25">
      <c r="A360" s="23">
        <v>30802</v>
      </c>
      <c r="D360" s="23">
        <v>30802</v>
      </c>
      <c r="E360" s="49">
        <f t="shared" si="10"/>
        <v>2.5153920291606311</v>
      </c>
      <c r="G360" s="50">
        <v>4.8202379999999998</v>
      </c>
      <c r="H360" s="51">
        <f t="shared" si="11"/>
        <v>1.9864584750476554E-2</v>
      </c>
    </row>
    <row r="361" spans="1:8" x14ac:dyDescent="0.25">
      <c r="A361" s="23">
        <v>30833</v>
      </c>
      <c r="D361" s="23">
        <v>30833</v>
      </c>
      <c r="E361" s="49">
        <f t="shared" si="10"/>
        <v>2.550705972040082</v>
      </c>
      <c r="G361" s="50">
        <v>4.8879099999999998</v>
      </c>
      <c r="H361" s="51">
        <f t="shared" si="11"/>
        <v>1.4039140805910405E-2</v>
      </c>
    </row>
    <row r="362" spans="1:8" x14ac:dyDescent="0.25">
      <c r="A362" s="23">
        <v>30863</v>
      </c>
      <c r="D362" s="23">
        <v>30863</v>
      </c>
      <c r="E362" s="49">
        <f t="shared" si="10"/>
        <v>2.5916667433847551</v>
      </c>
      <c r="G362" s="50">
        <v>4.9664029999999997</v>
      </c>
      <c r="H362" s="51">
        <f t="shared" si="11"/>
        <v>1.6058601733665294E-2</v>
      </c>
    </row>
    <row r="363" spans="1:8" x14ac:dyDescent="0.25">
      <c r="A363" s="23">
        <v>30894</v>
      </c>
      <c r="D363" s="23">
        <v>30894</v>
      </c>
      <c r="E363" s="49">
        <f t="shared" si="10"/>
        <v>2.6232422259440091</v>
      </c>
      <c r="G363" s="50">
        <v>5.0269110000000001</v>
      </c>
      <c r="H363" s="51">
        <f t="shared" si="11"/>
        <v>1.2183465578608997E-2</v>
      </c>
    </row>
    <row r="364" spans="1:8" x14ac:dyDescent="0.25">
      <c r="A364" s="23">
        <v>30925</v>
      </c>
      <c r="D364" s="23">
        <v>30925</v>
      </c>
      <c r="E364" s="49">
        <f t="shared" si="10"/>
        <v>2.6331044763057352</v>
      </c>
      <c r="G364" s="50">
        <v>5.0458100000000004</v>
      </c>
      <c r="H364" s="51">
        <f t="shared" si="11"/>
        <v>3.7595652678156068E-3</v>
      </c>
    </row>
    <row r="365" spans="1:8" x14ac:dyDescent="0.25">
      <c r="A365" s="23">
        <v>30955</v>
      </c>
      <c r="D365" s="23">
        <v>30955</v>
      </c>
      <c r="E365" s="49">
        <f t="shared" si="10"/>
        <v>2.662134946165156</v>
      </c>
      <c r="G365" s="50">
        <v>5.1014410000000003</v>
      </c>
      <c r="H365" s="51">
        <f t="shared" si="11"/>
        <v>1.1025187234556985E-2</v>
      </c>
    </row>
    <row r="366" spans="1:8" x14ac:dyDescent="0.25">
      <c r="A366" s="23">
        <v>30986</v>
      </c>
      <c r="D366" s="23">
        <v>30986</v>
      </c>
      <c r="E366" s="49">
        <f t="shared" si="10"/>
        <v>2.6772469049050485</v>
      </c>
      <c r="G366" s="50">
        <v>5.1303999999999998</v>
      </c>
      <c r="H366" s="51">
        <f t="shared" si="11"/>
        <v>5.6766313674899921E-3</v>
      </c>
    </row>
    <row r="367" spans="1:8" x14ac:dyDescent="0.25">
      <c r="A367" s="23">
        <v>31016</v>
      </c>
      <c r="D367" s="23">
        <v>31016</v>
      </c>
      <c r="E367" s="49">
        <f t="shared" si="10"/>
        <v>2.7318083869316454</v>
      </c>
      <c r="G367" s="50">
        <v>5.2349560000000004</v>
      </c>
      <c r="H367" s="51">
        <f t="shared" si="11"/>
        <v>2.0379697489474609E-2</v>
      </c>
    </row>
    <row r="368" spans="1:8" x14ac:dyDescent="0.25">
      <c r="A368" s="23">
        <v>31047</v>
      </c>
      <c r="D368" s="23">
        <v>31047</v>
      </c>
      <c r="E368" s="49">
        <f t="shared" si="10"/>
        <v>2.789869326650487</v>
      </c>
      <c r="G368" s="50">
        <v>5.3462180000000004</v>
      </c>
      <c r="H368" s="51">
        <f t="shared" si="11"/>
        <v>2.12536647872494E-2</v>
      </c>
    </row>
    <row r="369" spans="1:8" x14ac:dyDescent="0.25">
      <c r="A369" s="23">
        <v>31078</v>
      </c>
      <c r="D369" s="23">
        <v>31078</v>
      </c>
      <c r="E369" s="49">
        <f t="shared" si="10"/>
        <v>2.8522250079152833</v>
      </c>
      <c r="G369" s="50">
        <v>5.4657099999999996</v>
      </c>
      <c r="H369" s="51">
        <f t="shared" si="11"/>
        <v>2.2350753373693188E-2</v>
      </c>
    </row>
    <row r="370" spans="1:8" x14ac:dyDescent="0.25">
      <c r="A370" s="23">
        <v>31106</v>
      </c>
      <c r="D370" s="23">
        <v>31106</v>
      </c>
      <c r="E370" s="49">
        <f t="shared" si="10"/>
        <v>2.9378850109248273</v>
      </c>
      <c r="G370" s="50">
        <v>5.6298599999999999</v>
      </c>
      <c r="H370" s="51">
        <f t="shared" si="11"/>
        <v>3.0032694745970836E-2</v>
      </c>
    </row>
    <row r="371" spans="1:8" x14ac:dyDescent="0.25">
      <c r="A371" s="23">
        <v>31137</v>
      </c>
      <c r="D371" s="23">
        <v>31137</v>
      </c>
      <c r="E371" s="49">
        <f t="shared" si="10"/>
        <v>3.0291125227501423</v>
      </c>
      <c r="G371" s="50">
        <v>5.8046790000000001</v>
      </c>
      <c r="H371" s="51">
        <f t="shared" si="11"/>
        <v>3.1052104315205047E-2</v>
      </c>
    </row>
    <row r="372" spans="1:8" x14ac:dyDescent="0.25">
      <c r="A372" s="23">
        <v>31167</v>
      </c>
      <c r="D372" s="23">
        <v>31167</v>
      </c>
      <c r="E372" s="49">
        <f t="shared" si="10"/>
        <v>3.1143743619930322</v>
      </c>
      <c r="G372" s="50">
        <v>5.9680660000000003</v>
      </c>
      <c r="H372" s="51">
        <f t="shared" si="11"/>
        <v>2.814746517421552E-2</v>
      </c>
    </row>
    <row r="373" spans="1:8" x14ac:dyDescent="0.25">
      <c r="A373" s="23">
        <v>31198</v>
      </c>
      <c r="D373" s="23">
        <v>31198</v>
      </c>
      <c r="E373" s="49">
        <f t="shared" si="10"/>
        <v>3.2549934889560279</v>
      </c>
      <c r="G373" s="50">
        <v>6.2375340000000001</v>
      </c>
      <c r="H373" s="51">
        <f t="shared" si="11"/>
        <v>4.5151645440918348E-2</v>
      </c>
    </row>
    <row r="374" spans="1:8" x14ac:dyDescent="0.25">
      <c r="A374" s="23">
        <v>31228</v>
      </c>
      <c r="D374" s="23">
        <v>31228</v>
      </c>
      <c r="E374" s="49">
        <f t="shared" si="10"/>
        <v>3.3150426383091451</v>
      </c>
      <c r="G374" s="50">
        <v>6.3526059999999998</v>
      </c>
      <c r="H374" s="51">
        <f t="shared" si="11"/>
        <v>1.8448316273706824E-2</v>
      </c>
    </row>
    <row r="375" spans="1:8" x14ac:dyDescent="0.25">
      <c r="A375" s="23">
        <v>31259</v>
      </c>
      <c r="D375" s="23">
        <v>31259</v>
      </c>
      <c r="E375" s="49">
        <f t="shared" si="10"/>
        <v>3.2957157795125482</v>
      </c>
      <c r="G375" s="50">
        <v>6.3155700000000001</v>
      </c>
      <c r="H375" s="51">
        <f t="shared" si="11"/>
        <v>-5.8300483297720066E-3</v>
      </c>
    </row>
    <row r="376" spans="1:8" x14ac:dyDescent="0.25">
      <c r="A376" s="23">
        <v>31290</v>
      </c>
      <c r="D376" s="23">
        <v>31290</v>
      </c>
      <c r="E376" s="49">
        <f t="shared" si="10"/>
        <v>3.2825920304069314</v>
      </c>
      <c r="G376" s="50">
        <v>6.2904210000000003</v>
      </c>
      <c r="H376" s="51">
        <f t="shared" si="11"/>
        <v>-3.9820633767023187E-3</v>
      </c>
    </row>
    <row r="377" spans="1:8" x14ac:dyDescent="0.25">
      <c r="A377" s="23">
        <v>31320</v>
      </c>
      <c r="D377" s="23">
        <v>31320</v>
      </c>
      <c r="E377" s="49">
        <f t="shared" si="10"/>
        <v>3.3117023417556029</v>
      </c>
      <c r="G377" s="50">
        <v>6.3462050000000003</v>
      </c>
      <c r="H377" s="51">
        <f t="shared" si="11"/>
        <v>8.8680868895738545E-3</v>
      </c>
    </row>
    <row r="378" spans="1:8" x14ac:dyDescent="0.25">
      <c r="A378" s="23">
        <v>31351</v>
      </c>
      <c r="D378" s="23">
        <v>31351</v>
      </c>
      <c r="E378" s="49">
        <f t="shared" si="10"/>
        <v>3.3404144893376198</v>
      </c>
      <c r="G378" s="50">
        <v>6.4012260000000003</v>
      </c>
      <c r="H378" s="51">
        <f t="shared" si="11"/>
        <v>8.6699058728799318E-3</v>
      </c>
    </row>
    <row r="379" spans="1:8" x14ac:dyDescent="0.25">
      <c r="A379" s="23">
        <v>31381</v>
      </c>
      <c r="D379" s="23">
        <v>31381</v>
      </c>
      <c r="E379" s="49">
        <f t="shared" si="10"/>
        <v>3.3735810614440931</v>
      </c>
      <c r="G379" s="50">
        <v>6.4647829999999997</v>
      </c>
      <c r="H379" s="51">
        <f t="shared" si="11"/>
        <v>9.9288792490687585E-3</v>
      </c>
    </row>
    <row r="380" spans="1:8" x14ac:dyDescent="0.25">
      <c r="A380" s="23">
        <v>31412</v>
      </c>
      <c r="D380" s="23">
        <v>31412</v>
      </c>
      <c r="E380" s="49">
        <f t="shared" si="10"/>
        <v>3.4162117201456388</v>
      </c>
      <c r="G380" s="50">
        <v>6.5464760000000002</v>
      </c>
      <c r="H380" s="51">
        <f t="shared" si="11"/>
        <v>1.2636619048156831E-2</v>
      </c>
    </row>
    <row r="381" spans="1:8" x14ac:dyDescent="0.25">
      <c r="A381" s="23">
        <v>31443</v>
      </c>
      <c r="D381" s="23">
        <v>31443</v>
      </c>
      <c r="E381" s="49">
        <f t="shared" si="10"/>
        <v>3.5238234361408627</v>
      </c>
      <c r="G381" s="50">
        <v>6.7526919999999997</v>
      </c>
      <c r="H381" s="51">
        <f t="shared" si="11"/>
        <v>3.1500306424402914E-2</v>
      </c>
    </row>
    <row r="382" spans="1:8" x14ac:dyDescent="0.25">
      <c r="A382" s="23">
        <v>31471</v>
      </c>
      <c r="D382" s="23">
        <v>31471</v>
      </c>
      <c r="E382" s="49">
        <f t="shared" si="10"/>
        <v>3.6348552901788809</v>
      </c>
      <c r="G382" s="50">
        <v>6.9654619999999996</v>
      </c>
      <c r="H382" s="51">
        <f t="shared" si="11"/>
        <v>3.1508915259277327E-2</v>
      </c>
    </row>
    <row r="383" spans="1:8" x14ac:dyDescent="0.25">
      <c r="A383" s="23">
        <v>31502</v>
      </c>
      <c r="D383" s="23">
        <v>31502</v>
      </c>
      <c r="E383" s="49">
        <f t="shared" si="10"/>
        <v>3.7151862651608067</v>
      </c>
      <c r="G383" s="50">
        <v>7.1193999999999997</v>
      </c>
      <c r="H383" s="51">
        <f t="shared" si="11"/>
        <v>2.2100185170775482E-2</v>
      </c>
    </row>
    <row r="384" spans="1:8" x14ac:dyDescent="0.25">
      <c r="A384" s="23">
        <v>31532</v>
      </c>
      <c r="D384" s="23">
        <v>31532</v>
      </c>
      <c r="E384" s="49">
        <f t="shared" si="10"/>
        <v>3.8164351884865497</v>
      </c>
      <c r="G384" s="50">
        <v>7.3134230000000002</v>
      </c>
      <c r="H384" s="51">
        <f t="shared" si="11"/>
        <v>2.7252717925667965E-2</v>
      </c>
    </row>
    <row r="385" spans="1:8" x14ac:dyDescent="0.25">
      <c r="A385" s="23">
        <v>31563</v>
      </c>
      <c r="D385" s="23">
        <v>31563</v>
      </c>
      <c r="E385" s="49">
        <f t="shared" si="10"/>
        <v>3.7889154448452991</v>
      </c>
      <c r="G385" s="50">
        <v>7.2606869999999999</v>
      </c>
      <c r="H385" s="51">
        <f t="shared" si="11"/>
        <v>-7.2108505141847169E-3</v>
      </c>
    </row>
    <row r="386" spans="1:8" x14ac:dyDescent="0.25">
      <c r="A386" s="23">
        <v>31593</v>
      </c>
      <c r="D386" s="23">
        <v>31593</v>
      </c>
      <c r="E386" s="49">
        <f t="shared" si="10"/>
        <v>3.7612370619051454</v>
      </c>
      <c r="G386" s="50">
        <v>7.2076469999999997</v>
      </c>
      <c r="H386" s="51">
        <f t="shared" si="11"/>
        <v>-7.3050938568210138E-3</v>
      </c>
    </row>
    <row r="387" spans="1:8" x14ac:dyDescent="0.25">
      <c r="A387" s="23">
        <v>31624</v>
      </c>
      <c r="D387" s="23">
        <v>31624</v>
      </c>
      <c r="E387" s="49">
        <f t="shared" ref="E387:E450" si="12">+E388/(H388+1)</f>
        <v>3.7606807806793876</v>
      </c>
      <c r="G387" s="50">
        <v>7.2065809999999999</v>
      </c>
      <c r="H387" s="51">
        <f t="shared" si="11"/>
        <v>-1.4789847505015014E-4</v>
      </c>
    </row>
    <row r="388" spans="1:8" x14ac:dyDescent="0.25">
      <c r="A388" s="23">
        <v>31655</v>
      </c>
      <c r="D388" s="23">
        <v>31655</v>
      </c>
      <c r="E388" s="49">
        <f t="shared" si="12"/>
        <v>3.8133328508813609</v>
      </c>
      <c r="G388" s="50">
        <v>7.3074779999999997</v>
      </c>
      <c r="H388" s="51">
        <f t="shared" si="11"/>
        <v>1.4000675216166972E-2</v>
      </c>
    </row>
    <row r="389" spans="1:8" x14ac:dyDescent="0.25">
      <c r="A389" s="23">
        <v>31685</v>
      </c>
      <c r="D389" s="23">
        <v>31685</v>
      </c>
      <c r="E389" s="49">
        <f t="shared" si="12"/>
        <v>3.8677351717692559</v>
      </c>
      <c r="G389" s="50">
        <v>7.4117290000000002</v>
      </c>
      <c r="H389" s="51">
        <f t="shared" ref="H389:H452" si="13">(+G389-G388)/G388</f>
        <v>1.4266344695119238E-2</v>
      </c>
    </row>
    <row r="390" spans="1:8" x14ac:dyDescent="0.25">
      <c r="A390" s="23">
        <v>31716</v>
      </c>
      <c r="D390" s="23">
        <v>31716</v>
      </c>
      <c r="E390" s="49">
        <f t="shared" si="12"/>
        <v>3.947350704386722</v>
      </c>
      <c r="G390" s="50">
        <v>7.5642959999999997</v>
      </c>
      <c r="H390" s="51">
        <f t="shared" si="13"/>
        <v>2.0584535673120193E-2</v>
      </c>
    </row>
    <row r="391" spans="1:8" x14ac:dyDescent="0.25">
      <c r="A391" s="23">
        <v>31746</v>
      </c>
      <c r="D391" s="23">
        <v>31746</v>
      </c>
      <c r="E391" s="49">
        <f t="shared" si="12"/>
        <v>4.0328510244177656</v>
      </c>
      <c r="G391" s="50">
        <v>7.7281399999999998</v>
      </c>
      <c r="H391" s="51">
        <f t="shared" si="13"/>
        <v>2.1660178290220281E-2</v>
      </c>
    </row>
    <row r="392" spans="1:8" x14ac:dyDescent="0.25">
      <c r="A392" s="23">
        <v>31777</v>
      </c>
      <c r="D392" s="23">
        <v>31777</v>
      </c>
      <c r="E392" s="49">
        <f t="shared" si="12"/>
        <v>4.1317934158318286</v>
      </c>
      <c r="G392" s="50">
        <v>7.9177429999999998</v>
      </c>
      <c r="H392" s="51">
        <f t="shared" si="13"/>
        <v>2.4534105231012893E-2</v>
      </c>
    </row>
    <row r="393" spans="1:8" x14ac:dyDescent="0.25">
      <c r="A393" s="23">
        <v>31808</v>
      </c>
      <c r="D393" s="23">
        <v>31808</v>
      </c>
      <c r="E393" s="49">
        <f t="shared" si="12"/>
        <v>4.2668450339790525</v>
      </c>
      <c r="G393" s="50">
        <v>8.1765419999999995</v>
      </c>
      <c r="H393" s="51">
        <f t="shared" si="13"/>
        <v>3.2685956086223031E-2</v>
      </c>
    </row>
    <row r="394" spans="1:8" x14ac:dyDescent="0.25">
      <c r="A394" s="23">
        <v>31836</v>
      </c>
      <c r="D394" s="23">
        <v>31836</v>
      </c>
      <c r="E394" s="49">
        <f t="shared" si="12"/>
        <v>4.3535388016304601</v>
      </c>
      <c r="G394" s="50">
        <v>8.3426729999999996</v>
      </c>
      <c r="H394" s="51">
        <f t="shared" si="13"/>
        <v>2.0318002402482618E-2</v>
      </c>
    </row>
    <row r="395" spans="1:8" x14ac:dyDescent="0.25">
      <c r="A395" s="23">
        <v>31867</v>
      </c>
      <c r="D395" s="23">
        <v>31867</v>
      </c>
      <c r="E395" s="49">
        <f t="shared" si="12"/>
        <v>4.471489729563717</v>
      </c>
      <c r="G395" s="50">
        <v>8.568702</v>
      </c>
      <c r="H395" s="51">
        <f t="shared" si="13"/>
        <v>2.7093115120297835E-2</v>
      </c>
    </row>
    <row r="396" spans="1:8" x14ac:dyDescent="0.25">
      <c r="A396" s="23">
        <v>31897</v>
      </c>
      <c r="D396" s="23">
        <v>31897</v>
      </c>
      <c r="E396" s="49">
        <f t="shared" si="12"/>
        <v>4.5722616913131535</v>
      </c>
      <c r="G396" s="50">
        <v>8.7618109999999998</v>
      </c>
      <c r="H396" s="51">
        <f t="shared" si="13"/>
        <v>2.2536552210591494E-2</v>
      </c>
    </row>
    <row r="397" spans="1:8" x14ac:dyDescent="0.25">
      <c r="A397" s="23">
        <v>31928</v>
      </c>
      <c r="D397" s="23">
        <v>31928</v>
      </c>
      <c r="E397" s="49">
        <f t="shared" si="12"/>
        <v>4.6500471317554481</v>
      </c>
      <c r="G397" s="50">
        <v>8.9108710000000002</v>
      </c>
      <c r="H397" s="51">
        <f t="shared" si="13"/>
        <v>1.7012464660559376E-2</v>
      </c>
    </row>
    <row r="398" spans="1:8" x14ac:dyDescent="0.25">
      <c r="A398" s="23">
        <v>31958</v>
      </c>
      <c r="D398" s="23">
        <v>31958</v>
      </c>
      <c r="E398" s="49">
        <f t="shared" si="12"/>
        <v>4.6945078826321662</v>
      </c>
      <c r="G398" s="50">
        <v>8.9960710000000006</v>
      </c>
      <c r="H398" s="51">
        <f t="shared" si="13"/>
        <v>9.5613548888767875E-3</v>
      </c>
    </row>
    <row r="399" spans="1:8" x14ac:dyDescent="0.25">
      <c r="A399" s="23">
        <v>31989</v>
      </c>
      <c r="D399" s="23">
        <v>31989</v>
      </c>
      <c r="E399" s="49">
        <f t="shared" si="12"/>
        <v>4.7630671954277428</v>
      </c>
      <c r="G399" s="50">
        <v>9.1274510000000006</v>
      </c>
      <c r="H399" s="51">
        <f t="shared" si="13"/>
        <v>1.4604153302035971E-2</v>
      </c>
    </row>
    <row r="400" spans="1:8" x14ac:dyDescent="0.25">
      <c r="A400" s="23">
        <v>32020</v>
      </c>
      <c r="D400" s="23">
        <v>32020</v>
      </c>
      <c r="E400" s="49">
        <f t="shared" si="12"/>
        <v>4.7769862283870701</v>
      </c>
      <c r="G400" s="50">
        <v>9.1541239999999995</v>
      </c>
      <c r="H400" s="51">
        <f t="shared" si="13"/>
        <v>2.922283559780144E-3</v>
      </c>
    </row>
    <row r="401" spans="1:8" x14ac:dyDescent="0.25">
      <c r="A401" s="23">
        <v>32050</v>
      </c>
      <c r="D401" s="23">
        <v>32050</v>
      </c>
      <c r="E401" s="49">
        <f t="shared" si="12"/>
        <v>4.835126487755363</v>
      </c>
      <c r="G401" s="50">
        <v>9.2655379999999994</v>
      </c>
      <c r="H401" s="51">
        <f t="shared" si="13"/>
        <v>1.2170907888073169E-2</v>
      </c>
    </row>
    <row r="402" spans="1:8" x14ac:dyDescent="0.25">
      <c r="A402" s="23">
        <v>32081</v>
      </c>
      <c r="D402" s="23">
        <v>32081</v>
      </c>
      <c r="E402" s="49">
        <f t="shared" si="12"/>
        <v>4.926194838441976</v>
      </c>
      <c r="G402" s="50">
        <v>9.4400519999999997</v>
      </c>
      <c r="H402" s="51">
        <f t="shared" si="13"/>
        <v>1.8834740087407799E-2</v>
      </c>
    </row>
    <row r="403" spans="1:8" x14ac:dyDescent="0.25">
      <c r="A403" s="23">
        <v>32111</v>
      </c>
      <c r="D403" s="23">
        <v>32111</v>
      </c>
      <c r="E403" s="49">
        <f t="shared" si="12"/>
        <v>5.0301479356062542</v>
      </c>
      <c r="G403" s="50">
        <v>9.6392570000000006</v>
      </c>
      <c r="H403" s="51">
        <f t="shared" si="13"/>
        <v>2.1102108335844017E-2</v>
      </c>
    </row>
    <row r="404" spans="1:8" x14ac:dyDescent="0.25">
      <c r="A404" s="23">
        <v>32142</v>
      </c>
      <c r="D404" s="23">
        <v>32142</v>
      </c>
      <c r="E404" s="49">
        <f t="shared" si="12"/>
        <v>5.1243181020582567</v>
      </c>
      <c r="G404" s="50">
        <v>9.8197150000000004</v>
      </c>
      <c r="H404" s="51">
        <f t="shared" si="13"/>
        <v>1.8721152470569026E-2</v>
      </c>
    </row>
    <row r="405" spans="1:8" x14ac:dyDescent="0.25">
      <c r="A405" s="23">
        <v>32173</v>
      </c>
      <c r="D405" s="23">
        <v>32173</v>
      </c>
      <c r="E405" s="49">
        <f t="shared" si="12"/>
        <v>5.278298937075224</v>
      </c>
      <c r="G405" s="50">
        <v>10.114788000000001</v>
      </c>
      <c r="H405" s="51">
        <f t="shared" si="13"/>
        <v>3.0049039101440352E-2</v>
      </c>
    </row>
    <row r="406" spans="1:8" x14ac:dyDescent="0.25">
      <c r="A406" s="23">
        <v>32202</v>
      </c>
      <c r="D406" s="23">
        <v>32202</v>
      </c>
      <c r="E406" s="49">
        <f t="shared" si="12"/>
        <v>5.4911359956647425</v>
      </c>
      <c r="G406" s="50">
        <v>10.522646999999999</v>
      </c>
      <c r="H406" s="51">
        <f t="shared" si="13"/>
        <v>4.0323039889713794E-2</v>
      </c>
    </row>
    <row r="407" spans="1:8" x14ac:dyDescent="0.25">
      <c r="A407" s="23">
        <v>32233</v>
      </c>
      <c r="D407" s="23">
        <v>32233</v>
      </c>
      <c r="E407" s="49">
        <f t="shared" si="12"/>
        <v>5.6500482167824728</v>
      </c>
      <c r="G407" s="50">
        <v>10.827170000000001</v>
      </c>
      <c r="H407" s="51">
        <f t="shared" si="13"/>
        <v>2.8939771523268001E-2</v>
      </c>
    </row>
    <row r="408" spans="1:8" x14ac:dyDescent="0.25">
      <c r="A408" s="23">
        <v>32263</v>
      </c>
      <c r="D408" s="23">
        <v>32263</v>
      </c>
      <c r="E408" s="49">
        <f t="shared" si="12"/>
        <v>5.8710776383768462</v>
      </c>
      <c r="G408" s="50">
        <v>11.250728000000001</v>
      </c>
      <c r="H408" s="51">
        <f t="shared" si="13"/>
        <v>3.9119917762443911E-2</v>
      </c>
    </row>
    <row r="409" spans="1:8" x14ac:dyDescent="0.25">
      <c r="A409" s="23">
        <v>32294</v>
      </c>
      <c r="D409" s="23">
        <v>32294</v>
      </c>
      <c r="E409" s="49">
        <f t="shared" si="12"/>
        <v>5.9724852010014917</v>
      </c>
      <c r="G409" s="50">
        <v>11.445055</v>
      </c>
      <c r="H409" s="51">
        <f t="shared" si="13"/>
        <v>1.7272393395342901E-2</v>
      </c>
    </row>
    <row r="410" spans="1:8" x14ac:dyDescent="0.25">
      <c r="A410" s="23">
        <v>32324</v>
      </c>
      <c r="D410" s="23">
        <v>32324</v>
      </c>
      <c r="E410" s="49">
        <f t="shared" si="12"/>
        <v>6.1156493406643202</v>
      </c>
      <c r="G410" s="50">
        <v>11.7194</v>
      </c>
      <c r="H410" s="51">
        <f t="shared" si="13"/>
        <v>2.3970614383242394E-2</v>
      </c>
    </row>
    <row r="411" spans="1:8" x14ac:dyDescent="0.25">
      <c r="A411" s="23">
        <v>32355</v>
      </c>
      <c r="D411" s="23">
        <v>32355</v>
      </c>
      <c r="E411" s="49">
        <f t="shared" si="12"/>
        <v>6.1677232123689762</v>
      </c>
      <c r="G411" s="50">
        <v>11.819189</v>
      </c>
      <c r="H411" s="51">
        <f t="shared" si="13"/>
        <v>8.5148557093366085E-3</v>
      </c>
    </row>
    <row r="412" spans="1:8" x14ac:dyDescent="0.25">
      <c r="A412" s="23">
        <v>32386</v>
      </c>
      <c r="D412" s="23">
        <v>32386</v>
      </c>
      <c r="E412" s="49">
        <f t="shared" si="12"/>
        <v>6.1932761418077114</v>
      </c>
      <c r="G412" s="50">
        <v>11.868156000000001</v>
      </c>
      <c r="H412" s="51">
        <f t="shared" si="13"/>
        <v>4.1430084585330762E-3</v>
      </c>
    </row>
    <row r="413" spans="1:8" x14ac:dyDescent="0.25">
      <c r="A413" s="23">
        <v>32416</v>
      </c>
      <c r="D413" s="23">
        <v>32416</v>
      </c>
      <c r="E413" s="49">
        <f t="shared" si="12"/>
        <v>6.2371002481296198</v>
      </c>
      <c r="G413" s="50">
        <v>11.952135999999999</v>
      </c>
      <c r="H413" s="51">
        <f t="shared" si="13"/>
        <v>7.0760782045667927E-3</v>
      </c>
    </row>
    <row r="414" spans="1:8" x14ac:dyDescent="0.25">
      <c r="A414" s="23">
        <v>32447</v>
      </c>
      <c r="D414" s="23">
        <v>32447</v>
      </c>
      <c r="E414" s="49">
        <f t="shared" si="12"/>
        <v>6.3346905526244166</v>
      </c>
      <c r="G414" s="50">
        <v>12.139148</v>
      </c>
      <c r="H414" s="51">
        <f t="shared" si="13"/>
        <v>1.5646742975481628E-2</v>
      </c>
    </row>
    <row r="415" spans="1:8" x14ac:dyDescent="0.25">
      <c r="A415" s="23">
        <v>32477</v>
      </c>
      <c r="D415" s="23">
        <v>32477</v>
      </c>
      <c r="E415" s="49">
        <f t="shared" si="12"/>
        <v>6.4224974045671379</v>
      </c>
      <c r="G415" s="50">
        <v>12.307411999999999</v>
      </c>
      <c r="H415" s="51">
        <f t="shared" si="13"/>
        <v>1.3861269341143123E-2</v>
      </c>
    </row>
    <row r="416" spans="1:8" x14ac:dyDescent="0.25">
      <c r="A416" s="23">
        <v>32508</v>
      </c>
      <c r="D416" s="23">
        <v>32508</v>
      </c>
      <c r="E416" s="49">
        <f t="shared" si="12"/>
        <v>6.5655023830912649</v>
      </c>
      <c r="G416" s="50">
        <v>12.581452000000001</v>
      </c>
      <c r="H416" s="51">
        <f t="shared" si="13"/>
        <v>2.2266257114005868E-2</v>
      </c>
    </row>
    <row r="417" spans="1:8" x14ac:dyDescent="0.25">
      <c r="A417" s="23">
        <v>32539</v>
      </c>
      <c r="D417" s="23">
        <v>32539</v>
      </c>
      <c r="E417" s="49">
        <f t="shared" si="12"/>
        <v>6.7515095702538401</v>
      </c>
      <c r="G417" s="50">
        <v>12.937897</v>
      </c>
      <c r="H417" s="51">
        <f t="shared" si="13"/>
        <v>2.8330990731435371E-2</v>
      </c>
    </row>
    <row r="418" spans="1:8" x14ac:dyDescent="0.25">
      <c r="A418" s="23">
        <v>32567</v>
      </c>
      <c r="D418" s="23">
        <v>32567</v>
      </c>
      <c r="E418" s="49">
        <f t="shared" si="12"/>
        <v>6.9759450402164331</v>
      </c>
      <c r="G418" s="50">
        <v>13.367982</v>
      </c>
      <c r="H418" s="51">
        <f t="shared" si="13"/>
        <v>3.3242264952333449E-2</v>
      </c>
    </row>
    <row r="419" spans="1:8" x14ac:dyDescent="0.25">
      <c r="A419" s="23">
        <v>32598</v>
      </c>
      <c r="D419" s="23">
        <v>32598</v>
      </c>
      <c r="E419" s="49">
        <f t="shared" si="12"/>
        <v>7.1491755017397427</v>
      </c>
      <c r="G419" s="50">
        <v>13.699942999999999</v>
      </c>
      <c r="H419" s="51">
        <f t="shared" si="13"/>
        <v>2.483254390976886E-2</v>
      </c>
    </row>
    <row r="420" spans="1:8" x14ac:dyDescent="0.25">
      <c r="A420" s="23">
        <v>32628</v>
      </c>
      <c r="D420" s="23">
        <v>32628</v>
      </c>
      <c r="E420" s="49">
        <f t="shared" si="12"/>
        <v>7.3302721763935166</v>
      </c>
      <c r="G420" s="50">
        <v>14.046977999999999</v>
      </c>
      <c r="H420" s="51">
        <f t="shared" si="13"/>
        <v>2.5331127290091644E-2</v>
      </c>
    </row>
    <row r="421" spans="1:8" x14ac:dyDescent="0.25">
      <c r="A421" s="23">
        <v>32659</v>
      </c>
      <c r="D421" s="23">
        <v>32659</v>
      </c>
      <c r="E421" s="49">
        <f t="shared" si="12"/>
        <v>7.4586995601319499</v>
      </c>
      <c r="G421" s="50">
        <v>14.293082999999999</v>
      </c>
      <c r="H421" s="51">
        <f t="shared" si="13"/>
        <v>1.7520138495269233E-2</v>
      </c>
    </row>
    <row r="422" spans="1:8" x14ac:dyDescent="0.25">
      <c r="A422" s="23">
        <v>32689</v>
      </c>
      <c r="D422" s="23">
        <v>32689</v>
      </c>
      <c r="E422" s="49">
        <f t="shared" si="12"/>
        <v>7.5614169406521432</v>
      </c>
      <c r="G422" s="50">
        <v>14.48992</v>
      </c>
      <c r="H422" s="51">
        <f t="shared" si="13"/>
        <v>1.3771486529533227E-2</v>
      </c>
    </row>
    <row r="423" spans="1:8" x14ac:dyDescent="0.25">
      <c r="A423" s="23">
        <v>32720</v>
      </c>
      <c r="D423" s="23">
        <v>32720</v>
      </c>
      <c r="E423" s="49">
        <f t="shared" si="12"/>
        <v>7.6785913709644555</v>
      </c>
      <c r="G423" s="50">
        <v>14.714461</v>
      </c>
      <c r="H423" s="51">
        <f t="shared" si="13"/>
        <v>1.5496358848082E-2</v>
      </c>
    </row>
    <row r="424" spans="1:8" x14ac:dyDescent="0.25">
      <c r="A424" s="23">
        <v>32751</v>
      </c>
      <c r="D424" s="23">
        <v>32751</v>
      </c>
      <c r="E424" s="49">
        <f t="shared" si="12"/>
        <v>7.7846177376502501</v>
      </c>
      <c r="G424" s="50">
        <v>14.917638999999999</v>
      </c>
      <c r="H424" s="51">
        <f t="shared" si="13"/>
        <v>1.3808049102172306E-2</v>
      </c>
    </row>
    <row r="425" spans="1:8" x14ac:dyDescent="0.25">
      <c r="A425" s="23">
        <v>32781</v>
      </c>
      <c r="D425" s="23">
        <v>32781</v>
      </c>
      <c r="E425" s="49">
        <f t="shared" si="12"/>
        <v>7.8931718963225084</v>
      </c>
      <c r="G425" s="50">
        <v>15.125660999999999</v>
      </c>
      <c r="H425" s="51">
        <f t="shared" si="13"/>
        <v>1.3944699962239314E-2</v>
      </c>
    </row>
    <row r="426" spans="1:8" x14ac:dyDescent="0.25">
      <c r="A426" s="23">
        <v>32812</v>
      </c>
      <c r="D426" s="23">
        <v>32812</v>
      </c>
      <c r="E426" s="49">
        <f t="shared" si="12"/>
        <v>8.0198730340057764</v>
      </c>
      <c r="G426" s="50">
        <v>15.368458</v>
      </c>
      <c r="H426" s="51">
        <f t="shared" si="13"/>
        <v>1.6051992702996669E-2</v>
      </c>
    </row>
    <row r="427" spans="1:8" x14ac:dyDescent="0.25">
      <c r="A427" s="23">
        <v>32842</v>
      </c>
      <c r="D427" s="23">
        <v>32842</v>
      </c>
      <c r="E427" s="49">
        <f t="shared" si="12"/>
        <v>8.1627579893761286</v>
      </c>
      <c r="G427" s="50">
        <v>15.642268</v>
      </c>
      <c r="H427" s="51">
        <f t="shared" si="13"/>
        <v>1.7816361277104002E-2</v>
      </c>
    </row>
    <row r="428" spans="1:8" x14ac:dyDescent="0.25">
      <c r="A428" s="23">
        <v>32873</v>
      </c>
      <c r="D428" s="23">
        <v>32873</v>
      </c>
      <c r="E428" s="49">
        <f t="shared" si="12"/>
        <v>8.2806024619903855</v>
      </c>
      <c r="G428" s="50">
        <v>15.868093</v>
      </c>
      <c r="H428" s="51">
        <f t="shared" si="13"/>
        <v>1.4436845091773162E-2</v>
      </c>
    </row>
    <row r="429" spans="1:8" x14ac:dyDescent="0.25">
      <c r="A429" s="23">
        <v>32904</v>
      </c>
      <c r="D429" s="23">
        <v>32904</v>
      </c>
      <c r="E429" s="49">
        <f t="shared" si="12"/>
        <v>8.5540621718721486</v>
      </c>
      <c r="G429" s="50">
        <v>16.392123000000002</v>
      </c>
      <c r="H429" s="51">
        <f t="shared" si="13"/>
        <v>3.3024132137365311E-2</v>
      </c>
    </row>
    <row r="430" spans="1:8" x14ac:dyDescent="0.25">
      <c r="A430" s="23">
        <v>32932</v>
      </c>
      <c r="D430" s="23">
        <v>32932</v>
      </c>
      <c r="E430" s="49">
        <f t="shared" si="12"/>
        <v>8.8679456799453895</v>
      </c>
      <c r="G430" s="50">
        <v>16.993617</v>
      </c>
      <c r="H430" s="51">
        <f t="shared" si="13"/>
        <v>3.6694087763982662E-2</v>
      </c>
    </row>
    <row r="431" spans="1:8" x14ac:dyDescent="0.25">
      <c r="A431" s="23">
        <v>32963</v>
      </c>
      <c r="D431" s="23">
        <v>32963</v>
      </c>
      <c r="E431" s="49">
        <f t="shared" si="12"/>
        <v>9.1250702385983509</v>
      </c>
      <c r="G431" s="50">
        <v>17.486343999999999</v>
      </c>
      <c r="H431" s="51">
        <f t="shared" si="13"/>
        <v>2.8994827881550972E-2</v>
      </c>
    </row>
    <row r="432" spans="1:8" x14ac:dyDescent="0.25">
      <c r="A432" s="23">
        <v>32993</v>
      </c>
      <c r="D432" s="23">
        <v>32993</v>
      </c>
      <c r="E432" s="49">
        <f t="shared" si="12"/>
        <v>9.3817945461254642</v>
      </c>
      <c r="G432" s="50">
        <v>17.978304000000001</v>
      </c>
      <c r="H432" s="51">
        <f t="shared" si="13"/>
        <v>2.8133954130148783E-2</v>
      </c>
    </row>
    <row r="433" spans="1:8" x14ac:dyDescent="0.25">
      <c r="A433" s="23">
        <v>33024</v>
      </c>
      <c r="D433" s="23">
        <v>33024</v>
      </c>
      <c r="E433" s="49">
        <f t="shared" si="12"/>
        <v>9.5651492215896088</v>
      </c>
      <c r="G433" s="50">
        <v>18.329666</v>
      </c>
      <c r="H433" s="51">
        <f t="shared" si="13"/>
        <v>1.954366774530001E-2</v>
      </c>
    </row>
    <row r="434" spans="1:8" x14ac:dyDescent="0.25">
      <c r="A434" s="23">
        <v>33054</v>
      </c>
      <c r="D434" s="23">
        <v>33054</v>
      </c>
      <c r="E434" s="49">
        <f t="shared" si="12"/>
        <v>9.7521938262726433</v>
      </c>
      <c r="G434" s="50">
        <v>18.688099000000001</v>
      </c>
      <c r="H434" s="51">
        <f t="shared" si="13"/>
        <v>1.9554802580690863E-2</v>
      </c>
    </row>
    <row r="435" spans="1:8" x14ac:dyDescent="0.25">
      <c r="A435" s="23">
        <v>33085</v>
      </c>
      <c r="D435" s="23">
        <v>33085</v>
      </c>
      <c r="E435" s="49">
        <f t="shared" si="12"/>
        <v>9.8844823026840452</v>
      </c>
      <c r="G435" s="50">
        <v>18.941603000000001</v>
      </c>
      <c r="H435" s="51">
        <f t="shared" si="13"/>
        <v>1.3564996632348721E-2</v>
      </c>
    </row>
    <row r="436" spans="1:8" x14ac:dyDescent="0.25">
      <c r="A436" s="23">
        <v>33116</v>
      </c>
      <c r="D436" s="23">
        <v>33116</v>
      </c>
      <c r="E436" s="49">
        <f t="shared" si="12"/>
        <v>10.04132542899865</v>
      </c>
      <c r="G436" s="50">
        <v>19.242160999999999</v>
      </c>
      <c r="H436" s="51">
        <f t="shared" si="13"/>
        <v>1.5867611627167922E-2</v>
      </c>
    </row>
    <row r="437" spans="1:8" x14ac:dyDescent="0.25">
      <c r="A437" s="23">
        <v>33146</v>
      </c>
      <c r="D437" s="23">
        <v>33146</v>
      </c>
      <c r="E437" s="49">
        <f t="shared" si="12"/>
        <v>10.280237778665727</v>
      </c>
      <c r="G437" s="50">
        <v>19.699988000000001</v>
      </c>
      <c r="H437" s="51">
        <f t="shared" si="13"/>
        <v>2.3792909746467757E-2</v>
      </c>
    </row>
    <row r="438" spans="1:8" x14ac:dyDescent="0.25">
      <c r="A438" s="23">
        <v>33177</v>
      </c>
      <c r="D438" s="23">
        <v>33177</v>
      </c>
      <c r="E438" s="49">
        <f t="shared" si="12"/>
        <v>10.478292681268334</v>
      </c>
      <c r="G438" s="50">
        <v>20.079519999999999</v>
      </c>
      <c r="H438" s="51">
        <f t="shared" si="13"/>
        <v>1.9265595491733168E-2</v>
      </c>
    </row>
    <row r="439" spans="1:8" x14ac:dyDescent="0.25">
      <c r="A439" s="23">
        <v>33207</v>
      </c>
      <c r="D439" s="23">
        <v>33207</v>
      </c>
      <c r="E439" s="49">
        <f t="shared" si="12"/>
        <v>10.691205406628713</v>
      </c>
      <c r="G439" s="50">
        <v>20.487524000000001</v>
      </c>
      <c r="H439" s="51">
        <f t="shared" si="13"/>
        <v>2.0319410025737759E-2</v>
      </c>
    </row>
    <row r="440" spans="1:8" x14ac:dyDescent="0.25">
      <c r="A440" s="23">
        <v>33238</v>
      </c>
      <c r="D440" s="23">
        <v>33238</v>
      </c>
      <c r="E440" s="49">
        <f t="shared" si="12"/>
        <v>10.960843683662233</v>
      </c>
      <c r="G440" s="50">
        <v>21.004231000000001</v>
      </c>
      <c r="H440" s="51">
        <f t="shared" si="13"/>
        <v>2.5220568381030341E-2</v>
      </c>
    </row>
    <row r="441" spans="1:8" x14ac:dyDescent="0.25">
      <c r="A441" s="23">
        <v>33269</v>
      </c>
      <c r="D441" s="23">
        <v>33269</v>
      </c>
      <c r="E441" s="49">
        <f t="shared" si="12"/>
        <v>11.290083893341109</v>
      </c>
      <c r="G441" s="50">
        <v>21.635152999999999</v>
      </c>
      <c r="H441" s="51">
        <f t="shared" si="13"/>
        <v>3.0037852849742426E-2</v>
      </c>
    </row>
    <row r="442" spans="1:8" x14ac:dyDescent="0.25">
      <c r="A442" s="23">
        <v>33297</v>
      </c>
      <c r="D442" s="23">
        <v>33297</v>
      </c>
      <c r="E442" s="49">
        <f t="shared" si="12"/>
        <v>11.675380656070782</v>
      </c>
      <c r="G442" s="50">
        <v>22.373495999999999</v>
      </c>
      <c r="H442" s="51">
        <f t="shared" si="13"/>
        <v>3.4127006173702602E-2</v>
      </c>
    </row>
    <row r="443" spans="1:8" x14ac:dyDescent="0.25">
      <c r="A443" s="23">
        <v>33328</v>
      </c>
      <c r="D443" s="23">
        <v>33328</v>
      </c>
      <c r="E443" s="49">
        <f t="shared" si="12"/>
        <v>11.970723196084755</v>
      </c>
      <c r="G443" s="50">
        <v>22.93946</v>
      </c>
      <c r="H443" s="51">
        <f t="shared" si="13"/>
        <v>2.5296180802499575E-2</v>
      </c>
    </row>
    <row r="444" spans="1:8" x14ac:dyDescent="0.25">
      <c r="A444" s="23">
        <v>33358</v>
      </c>
      <c r="D444" s="23">
        <v>33358</v>
      </c>
      <c r="E444" s="49">
        <f t="shared" si="12"/>
        <v>12.305937949622642</v>
      </c>
      <c r="G444" s="50">
        <v>23.581831000000001</v>
      </c>
      <c r="H444" s="51">
        <f t="shared" si="13"/>
        <v>2.8002882369506547E-2</v>
      </c>
    </row>
    <row r="445" spans="1:8" x14ac:dyDescent="0.25">
      <c r="A445" s="23">
        <v>33389</v>
      </c>
      <c r="D445" s="23">
        <v>33389</v>
      </c>
      <c r="E445" s="49">
        <f t="shared" si="12"/>
        <v>12.577224718581274</v>
      </c>
      <c r="G445" s="50">
        <v>24.101697000000001</v>
      </c>
      <c r="H445" s="51">
        <f t="shared" si="13"/>
        <v>2.2045192334725846E-2</v>
      </c>
    </row>
    <row r="446" spans="1:8" x14ac:dyDescent="0.25">
      <c r="A446" s="23">
        <v>33419</v>
      </c>
      <c r="D446" s="23">
        <v>33419</v>
      </c>
      <c r="E446" s="49">
        <f t="shared" si="12"/>
        <v>12.776264332884637</v>
      </c>
      <c r="G446" s="50">
        <v>24.483115999999999</v>
      </c>
      <c r="H446" s="51">
        <f t="shared" si="13"/>
        <v>1.5825400178252905E-2</v>
      </c>
    </row>
    <row r="447" spans="1:8" x14ac:dyDescent="0.25">
      <c r="A447" s="23">
        <v>33450</v>
      </c>
      <c r="D447" s="23">
        <v>33450</v>
      </c>
      <c r="E447" s="49">
        <f t="shared" si="12"/>
        <v>13.008466344576082</v>
      </c>
      <c r="G447" s="50">
        <v>24.928083999999998</v>
      </c>
      <c r="H447" s="51">
        <f t="shared" si="13"/>
        <v>1.817448399950396E-2</v>
      </c>
    </row>
    <row r="448" spans="1:8" x14ac:dyDescent="0.25">
      <c r="A448" s="23">
        <v>33481</v>
      </c>
      <c r="D448" s="23">
        <v>33481</v>
      </c>
      <c r="E448" s="49">
        <f t="shared" si="12"/>
        <v>13.17424545560915</v>
      </c>
      <c r="G448" s="50">
        <v>25.245766</v>
      </c>
      <c r="H448" s="51">
        <f t="shared" si="13"/>
        <v>1.2743939726775688E-2</v>
      </c>
    </row>
    <row r="449" spans="1:8" x14ac:dyDescent="0.25">
      <c r="A449" s="23">
        <v>33511</v>
      </c>
      <c r="D449" s="23">
        <v>33511</v>
      </c>
      <c r="E449" s="49">
        <f t="shared" si="12"/>
        <v>13.365741353777844</v>
      </c>
      <c r="G449" s="50">
        <v>25.612729000000002</v>
      </c>
      <c r="H449" s="51">
        <f t="shared" si="13"/>
        <v>1.4535625498549021E-2</v>
      </c>
    </row>
    <row r="450" spans="1:8" x14ac:dyDescent="0.25">
      <c r="A450" s="23">
        <v>33542</v>
      </c>
      <c r="D450" s="23">
        <v>33542</v>
      </c>
      <c r="E450" s="49">
        <f t="shared" si="12"/>
        <v>13.543285864919673</v>
      </c>
      <c r="G450" s="50">
        <v>25.952957000000001</v>
      </c>
      <c r="H450" s="51">
        <f t="shared" si="13"/>
        <v>1.328355131544162E-2</v>
      </c>
    </row>
    <row r="451" spans="1:8" x14ac:dyDescent="0.25">
      <c r="A451" s="23">
        <v>33572</v>
      </c>
      <c r="D451" s="23">
        <v>33572</v>
      </c>
      <c r="E451" s="49">
        <f t="shared" ref="E451:E487" si="14">+E452/(H452+1)</f>
        <v>13.708618281084778</v>
      </c>
      <c r="G451" s="50">
        <v>26.269783</v>
      </c>
      <c r="H451" s="51">
        <f t="shared" si="13"/>
        <v>1.2207703345711201E-2</v>
      </c>
    </row>
    <row r="452" spans="1:8" x14ac:dyDescent="0.25">
      <c r="A452" s="23">
        <v>33603</v>
      </c>
      <c r="D452" s="23">
        <v>33603</v>
      </c>
      <c r="E452" s="49">
        <f t="shared" si="14"/>
        <v>13.900954863169698</v>
      </c>
      <c r="G452" s="50">
        <v>26.638356999999999</v>
      </c>
      <c r="H452" s="51">
        <f t="shared" si="13"/>
        <v>1.4030340486634353E-2</v>
      </c>
    </row>
    <row r="453" spans="1:8" x14ac:dyDescent="0.25">
      <c r="A453" s="23">
        <v>33634</v>
      </c>
      <c r="D453" s="23">
        <v>33634</v>
      </c>
      <c r="E453" s="49">
        <f t="shared" si="14"/>
        <v>14.387366436396764</v>
      </c>
      <c r="G453" s="50">
        <v>27.570466</v>
      </c>
      <c r="H453" s="51">
        <f t="shared" ref="H453:H516" si="15">(+G453-G452)/G452</f>
        <v>3.4991234632075867E-2</v>
      </c>
    </row>
    <row r="454" spans="1:8" x14ac:dyDescent="0.25">
      <c r="A454" s="23">
        <v>33663</v>
      </c>
      <c r="D454" s="23">
        <v>33663</v>
      </c>
      <c r="E454" s="49">
        <f t="shared" si="14"/>
        <v>14.868670241670999</v>
      </c>
      <c r="G454" s="50">
        <v>28.492787</v>
      </c>
      <c r="H454" s="51">
        <f t="shared" si="15"/>
        <v>3.3453224911033426E-2</v>
      </c>
    </row>
    <row r="455" spans="1:8" x14ac:dyDescent="0.25">
      <c r="A455" s="23">
        <v>33694</v>
      </c>
      <c r="D455" s="23">
        <v>33694</v>
      </c>
      <c r="E455" s="49">
        <f t="shared" si="14"/>
        <v>15.213030759526552</v>
      </c>
      <c r="G455" s="50">
        <v>29.152684000000001</v>
      </c>
      <c r="H455" s="51">
        <f t="shared" si="15"/>
        <v>2.3160142249334922E-2</v>
      </c>
    </row>
    <row r="456" spans="1:8" x14ac:dyDescent="0.25">
      <c r="A456" s="23">
        <v>33724</v>
      </c>
      <c r="D456" s="23">
        <v>33724</v>
      </c>
      <c r="E456" s="49">
        <f t="shared" si="14"/>
        <v>15.647240610298203</v>
      </c>
      <c r="G456" s="50">
        <v>29.984759</v>
      </c>
      <c r="H456" s="51">
        <f t="shared" si="15"/>
        <v>2.8541968897272021E-2</v>
      </c>
    </row>
    <row r="457" spans="1:8" x14ac:dyDescent="0.25">
      <c r="A457" s="23">
        <v>33755</v>
      </c>
      <c r="D457" s="23">
        <v>33755</v>
      </c>
      <c r="E457" s="49">
        <f t="shared" si="14"/>
        <v>16.011770236385978</v>
      </c>
      <c r="G457" s="50">
        <v>30.683306000000002</v>
      </c>
      <c r="H457" s="51">
        <f t="shared" si="15"/>
        <v>2.3296735518201141E-2</v>
      </c>
    </row>
    <row r="458" spans="1:8" x14ac:dyDescent="0.25">
      <c r="A458" s="23">
        <v>33785</v>
      </c>
      <c r="D458" s="23">
        <v>33785</v>
      </c>
      <c r="E458" s="49">
        <f t="shared" si="14"/>
        <v>16.37115295653599</v>
      </c>
      <c r="G458" s="50">
        <v>31.37199</v>
      </c>
      <c r="H458" s="51">
        <f t="shared" si="15"/>
        <v>2.24449086418523E-2</v>
      </c>
    </row>
    <row r="459" spans="1:8" x14ac:dyDescent="0.25">
      <c r="A459" s="23">
        <v>33816</v>
      </c>
      <c r="D459" s="23">
        <v>33816</v>
      </c>
      <c r="E459" s="49">
        <f t="shared" si="14"/>
        <v>16.698508802700594</v>
      </c>
      <c r="G459" s="50">
        <v>31.999300999999999</v>
      </c>
      <c r="H459" s="51">
        <f t="shared" si="15"/>
        <v>1.9995894426843783E-2</v>
      </c>
    </row>
    <row r="460" spans="1:8" x14ac:dyDescent="0.25">
      <c r="A460" s="23">
        <v>33847</v>
      </c>
      <c r="D460" s="23">
        <v>33847</v>
      </c>
      <c r="E460" s="49">
        <f t="shared" si="14"/>
        <v>16.824310288570349</v>
      </c>
      <c r="G460" s="50">
        <v>32.240374000000003</v>
      </c>
      <c r="H460" s="51">
        <f t="shared" si="15"/>
        <v>7.533695814168055E-3</v>
      </c>
    </row>
    <row r="461" spans="1:8" x14ac:dyDescent="0.25">
      <c r="A461" s="23">
        <v>33877</v>
      </c>
      <c r="D461" s="23">
        <v>33877</v>
      </c>
      <c r="E461" s="49">
        <f t="shared" si="14"/>
        <v>16.963965055584747</v>
      </c>
      <c r="G461" s="50">
        <v>32.507993999999997</v>
      </c>
      <c r="H461" s="51">
        <f t="shared" si="15"/>
        <v>8.3007721932752306E-3</v>
      </c>
    </row>
    <row r="462" spans="1:8" x14ac:dyDescent="0.25">
      <c r="A462" s="23">
        <v>33908</v>
      </c>
      <c r="D462" s="23">
        <v>33908</v>
      </c>
      <c r="E462" s="49">
        <f t="shared" si="14"/>
        <v>17.108163481729243</v>
      </c>
      <c r="G462" s="50">
        <v>32.784320999999998</v>
      </c>
      <c r="H462" s="51">
        <f t="shared" si="15"/>
        <v>8.5002784238240609E-3</v>
      </c>
    </row>
    <row r="463" spans="1:8" x14ac:dyDescent="0.25">
      <c r="A463" s="23">
        <v>33938</v>
      </c>
      <c r="D463" s="23">
        <v>33938</v>
      </c>
      <c r="E463" s="49">
        <f t="shared" si="14"/>
        <v>17.232763170541848</v>
      </c>
      <c r="G463" s="50">
        <v>33.023091000000001</v>
      </c>
      <c r="H463" s="51">
        <f t="shared" si="15"/>
        <v>7.2830546040591288E-3</v>
      </c>
    </row>
    <row r="464" spans="1:8" x14ac:dyDescent="0.25">
      <c r="A464" s="23">
        <v>33969</v>
      </c>
      <c r="D464" s="23">
        <v>33969</v>
      </c>
      <c r="E464" s="49">
        <f t="shared" si="14"/>
        <v>17.394793384458737</v>
      </c>
      <c r="G464" s="50">
        <v>33.333589000000003</v>
      </c>
      <c r="H464" s="51">
        <f t="shared" si="15"/>
        <v>9.4024511515291703E-3</v>
      </c>
    </row>
    <row r="465" spans="1:8" x14ac:dyDescent="0.25">
      <c r="A465" s="23">
        <v>34000</v>
      </c>
      <c r="D465" s="23">
        <v>34000</v>
      </c>
      <c r="E465" s="49">
        <f t="shared" si="14"/>
        <v>17.958468036489275</v>
      </c>
      <c r="G465" s="50">
        <v>34.413756999999997</v>
      </c>
      <c r="H465" s="51">
        <f t="shared" si="15"/>
        <v>3.2404791455249334E-2</v>
      </c>
    </row>
    <row r="466" spans="1:8" x14ac:dyDescent="0.25">
      <c r="A466" s="23">
        <v>34028</v>
      </c>
      <c r="D466" s="23">
        <v>34028</v>
      </c>
      <c r="E466" s="49">
        <f t="shared" si="14"/>
        <v>18.543493763896823</v>
      </c>
      <c r="G466" s="50">
        <v>35.534840000000003</v>
      </c>
      <c r="H466" s="51">
        <f t="shared" si="15"/>
        <v>3.2576594296286975E-2</v>
      </c>
    </row>
    <row r="467" spans="1:8" x14ac:dyDescent="0.25">
      <c r="A467" s="23">
        <v>34059</v>
      </c>
      <c r="D467" s="23">
        <v>34059</v>
      </c>
      <c r="E467" s="49">
        <f t="shared" si="14"/>
        <v>18.891885494199823</v>
      </c>
      <c r="G467" s="50">
        <v>36.202461999999997</v>
      </c>
      <c r="H467" s="51">
        <f t="shared" si="15"/>
        <v>1.8787815000714633E-2</v>
      </c>
    </row>
    <row r="468" spans="1:8" x14ac:dyDescent="0.25">
      <c r="A468" s="23">
        <v>34089</v>
      </c>
      <c r="D468" s="23">
        <v>34089</v>
      </c>
      <c r="E468" s="49">
        <f t="shared" si="14"/>
        <v>19.258936650196475</v>
      </c>
      <c r="G468" s="50">
        <v>36.905841000000002</v>
      </c>
      <c r="H468" s="51">
        <f t="shared" si="15"/>
        <v>1.9429037726771327E-2</v>
      </c>
    </row>
    <row r="469" spans="1:8" x14ac:dyDescent="0.25">
      <c r="A469" s="23">
        <v>34120</v>
      </c>
      <c r="D469" s="23">
        <v>34120</v>
      </c>
      <c r="E469" s="49">
        <f t="shared" si="14"/>
        <v>19.568651180115324</v>
      </c>
      <c r="G469" s="50">
        <v>37.499346000000003</v>
      </c>
      <c r="H469" s="51">
        <f t="shared" si="15"/>
        <v>1.6081600741736257E-2</v>
      </c>
    </row>
    <row r="470" spans="1:8" x14ac:dyDescent="0.25">
      <c r="A470" s="23">
        <v>34150</v>
      </c>
      <c r="D470" s="23">
        <v>34150</v>
      </c>
      <c r="E470" s="49">
        <f t="shared" si="14"/>
        <v>19.871767045775535</v>
      </c>
      <c r="G470" s="50">
        <v>38.080205999999997</v>
      </c>
      <c r="H470" s="51">
        <f t="shared" si="15"/>
        <v>1.5489870143335143E-2</v>
      </c>
    </row>
    <row r="471" spans="1:8" x14ac:dyDescent="0.25">
      <c r="A471" s="23">
        <v>34181</v>
      </c>
      <c r="D471" s="23">
        <v>34181</v>
      </c>
      <c r="E471" s="49">
        <f t="shared" si="14"/>
        <v>20.116529219589655</v>
      </c>
      <c r="G471" s="50">
        <v>38.549242999999997</v>
      </c>
      <c r="H471" s="51">
        <f t="shared" si="15"/>
        <v>1.2317081477973103E-2</v>
      </c>
    </row>
    <row r="472" spans="1:8" x14ac:dyDescent="0.25">
      <c r="A472" s="23">
        <v>34212</v>
      </c>
      <c r="D472" s="23">
        <v>34212</v>
      </c>
      <c r="E472" s="49">
        <f t="shared" si="14"/>
        <v>20.369813037321812</v>
      </c>
      <c r="G472" s="50">
        <v>39.034610000000001</v>
      </c>
      <c r="H472" s="51">
        <f t="shared" si="15"/>
        <v>1.2590830901660084E-2</v>
      </c>
    </row>
    <row r="473" spans="1:8" x14ac:dyDescent="0.25">
      <c r="A473" s="23">
        <v>34242</v>
      </c>
      <c r="D473" s="23">
        <v>34242</v>
      </c>
      <c r="E473" s="49">
        <f t="shared" si="14"/>
        <v>20.599408459217145</v>
      </c>
      <c r="G473" s="50">
        <v>39.474583000000003</v>
      </c>
      <c r="H473" s="51">
        <f t="shared" si="15"/>
        <v>1.1271356368105175E-2</v>
      </c>
    </row>
    <row r="474" spans="1:8" x14ac:dyDescent="0.25">
      <c r="A474" s="23">
        <v>34273</v>
      </c>
      <c r="D474" s="23">
        <v>34273</v>
      </c>
      <c r="E474" s="49">
        <f t="shared" si="14"/>
        <v>20.819615461288262</v>
      </c>
      <c r="G474" s="50">
        <v>39.896565000000002</v>
      </c>
      <c r="H474" s="51">
        <f t="shared" si="15"/>
        <v>1.0689967263238724E-2</v>
      </c>
    </row>
    <row r="475" spans="1:8" x14ac:dyDescent="0.25">
      <c r="A475" s="23">
        <v>34303</v>
      </c>
      <c r="D475" s="23">
        <v>34303</v>
      </c>
      <c r="E475" s="49">
        <f t="shared" si="14"/>
        <v>21.088236672553489</v>
      </c>
      <c r="G475" s="50">
        <v>40.411323000000003</v>
      </c>
      <c r="H475" s="51">
        <f t="shared" si="15"/>
        <v>1.2902313770621617E-2</v>
      </c>
    </row>
    <row r="476" spans="1:8" x14ac:dyDescent="0.25">
      <c r="A476" s="23">
        <v>34334</v>
      </c>
      <c r="D476" s="23">
        <v>34334</v>
      </c>
      <c r="E476" s="49">
        <f t="shared" si="14"/>
        <v>21.327397939804698</v>
      </c>
      <c r="G476" s="50">
        <v>40.869627000000001</v>
      </c>
      <c r="H476" s="51">
        <f t="shared" si="15"/>
        <v>1.1340979853591981E-2</v>
      </c>
    </row>
    <row r="477" spans="1:8" x14ac:dyDescent="0.25">
      <c r="A477" s="23">
        <v>34365</v>
      </c>
      <c r="D477" s="23">
        <v>34365</v>
      </c>
      <c r="E477" s="49">
        <f t="shared" si="14"/>
        <v>21.999994647565806</v>
      </c>
      <c r="G477" s="50">
        <v>42.158521999999998</v>
      </c>
      <c r="H477" s="51">
        <f t="shared" si="15"/>
        <v>3.1536744879027072E-2</v>
      </c>
    </row>
    <row r="478" spans="1:8" x14ac:dyDescent="0.25">
      <c r="A478" s="23">
        <v>34393</v>
      </c>
      <c r="D478" s="23">
        <v>34393</v>
      </c>
      <c r="E478" s="49">
        <f t="shared" si="14"/>
        <v>22.810925867649797</v>
      </c>
      <c r="G478" s="50">
        <v>43.712507000000002</v>
      </c>
      <c r="H478" s="51">
        <f t="shared" si="15"/>
        <v>3.6860518971704094E-2</v>
      </c>
    </row>
    <row r="479" spans="1:8" x14ac:dyDescent="0.25">
      <c r="A479" s="23">
        <v>34424</v>
      </c>
      <c r="D479" s="23">
        <v>34424</v>
      </c>
      <c r="E479" s="49">
        <f t="shared" si="14"/>
        <v>23.316154462189814</v>
      </c>
      <c r="G479" s="50">
        <v>44.680675000000001</v>
      </c>
      <c r="H479" s="51">
        <f t="shared" si="15"/>
        <v>2.2148535200692071E-2</v>
      </c>
    </row>
    <row r="480" spans="1:8" x14ac:dyDescent="0.25">
      <c r="A480" s="23">
        <v>34454</v>
      </c>
      <c r="D480" s="23">
        <v>34454</v>
      </c>
      <c r="E480" s="49">
        <f t="shared" si="14"/>
        <v>23.86986301773862</v>
      </c>
      <c r="G480" s="50">
        <v>45.741745000000002</v>
      </c>
      <c r="H480" s="51">
        <f t="shared" si="15"/>
        <v>2.3747850720697503E-2</v>
      </c>
    </row>
    <row r="481" spans="1:8" x14ac:dyDescent="0.25">
      <c r="A481" s="23">
        <v>34485</v>
      </c>
      <c r="D481" s="23">
        <v>34485</v>
      </c>
      <c r="E481" s="49">
        <f t="shared" si="14"/>
        <v>24.239546333681535</v>
      </c>
      <c r="G481" s="50">
        <v>46.450167999999998</v>
      </c>
      <c r="H481" s="51">
        <f t="shared" si="15"/>
        <v>1.5487450249219749E-2</v>
      </c>
    </row>
    <row r="482" spans="1:8" x14ac:dyDescent="0.25">
      <c r="A482" s="23">
        <v>34515</v>
      </c>
      <c r="D482" s="23">
        <v>34515</v>
      </c>
      <c r="E482" s="49">
        <f t="shared" si="14"/>
        <v>24.459359346704385</v>
      </c>
      <c r="G482" s="50">
        <v>46.871395</v>
      </c>
      <c r="H482" s="51">
        <f t="shared" si="15"/>
        <v>9.0683633264792892E-3</v>
      </c>
    </row>
    <row r="483" spans="1:8" x14ac:dyDescent="0.25">
      <c r="A483" s="23">
        <v>34546</v>
      </c>
      <c r="D483" s="23">
        <v>34546</v>
      </c>
      <c r="E483" s="49">
        <f t="shared" si="14"/>
        <v>24.682941086755779</v>
      </c>
      <c r="G483" s="50">
        <v>47.299844</v>
      </c>
      <c r="H483" s="51">
        <f t="shared" si="15"/>
        <v>9.1409483331998231E-3</v>
      </c>
    </row>
    <row r="484" spans="1:8" x14ac:dyDescent="0.25">
      <c r="A484" s="23">
        <v>34577</v>
      </c>
      <c r="D484" s="23">
        <v>34577</v>
      </c>
      <c r="E484" s="49">
        <f t="shared" si="14"/>
        <v>24.924440196306609</v>
      </c>
      <c r="G484" s="50">
        <v>47.762627999999999</v>
      </c>
      <c r="H484" s="51">
        <f t="shared" si="15"/>
        <v>9.784049182064939E-3</v>
      </c>
    </row>
    <row r="485" spans="1:8" x14ac:dyDescent="0.25">
      <c r="A485" s="23">
        <v>34607</v>
      </c>
      <c r="D485" s="23">
        <v>34607</v>
      </c>
      <c r="E485" s="49">
        <f t="shared" si="14"/>
        <v>25.196593219331621</v>
      </c>
      <c r="G485" s="50">
        <v>48.284154000000001</v>
      </c>
      <c r="H485" s="51">
        <f t="shared" si="15"/>
        <v>1.0919122791987106E-2</v>
      </c>
    </row>
    <row r="486" spans="1:8" x14ac:dyDescent="0.25">
      <c r="A486" s="23">
        <v>34638</v>
      </c>
      <c r="D486" s="23">
        <v>34638</v>
      </c>
      <c r="E486" s="49">
        <f t="shared" si="14"/>
        <v>25.478122138025672</v>
      </c>
      <c r="G486" s="50">
        <v>48.823647000000001</v>
      </c>
      <c r="H486" s="51">
        <f t="shared" si="15"/>
        <v>1.1173293002089262E-2</v>
      </c>
    </row>
    <row r="487" spans="1:8" x14ac:dyDescent="0.25">
      <c r="A487" s="23">
        <v>34668</v>
      </c>
      <c r="D487" s="23">
        <v>34668</v>
      </c>
      <c r="E487" s="49">
        <f t="shared" si="14"/>
        <v>25.762303046578349</v>
      </c>
      <c r="G487" s="50">
        <v>49.368222000000003</v>
      </c>
      <c r="H487" s="51">
        <f t="shared" si="15"/>
        <v>1.1153918919657963E-2</v>
      </c>
    </row>
    <row r="488" spans="1:8" x14ac:dyDescent="0.25">
      <c r="A488" s="23">
        <v>34699</v>
      </c>
      <c r="D488" s="23">
        <v>34699</v>
      </c>
      <c r="E488" s="49">
        <f>+E489/(H489+1)</f>
        <v>26.146503423890273</v>
      </c>
      <c r="F488" t="s">
        <v>15</v>
      </c>
      <c r="G488" s="50">
        <v>50.104464</v>
      </c>
      <c r="H488" s="51">
        <f t="shared" si="15"/>
        <v>1.4913277614089426E-2</v>
      </c>
    </row>
    <row r="489" spans="1:8" x14ac:dyDescent="0.25">
      <c r="A489" s="23">
        <v>34730</v>
      </c>
      <c r="D489" s="23">
        <v>34730</v>
      </c>
      <c r="E489" s="49">
        <v>26.63</v>
      </c>
      <c r="G489" s="50">
        <v>51.030987000000003</v>
      </c>
      <c r="H489" s="51">
        <f t="shared" si="15"/>
        <v>1.8491825399030375E-2</v>
      </c>
    </row>
    <row r="490" spans="1:8" x14ac:dyDescent="0.25">
      <c r="A490" s="23">
        <v>34758</v>
      </c>
      <c r="D490" s="23">
        <v>34758</v>
      </c>
      <c r="E490" s="49">
        <v>27.57</v>
      </c>
      <c r="G490" s="50">
        <v>52.831178999999999</v>
      </c>
      <c r="H490" s="51">
        <f t="shared" si="15"/>
        <v>3.5276448797668669E-2</v>
      </c>
    </row>
    <row r="491" spans="1:8" x14ac:dyDescent="0.25">
      <c r="A491" s="23">
        <v>34789</v>
      </c>
      <c r="D491" s="23">
        <v>34789</v>
      </c>
      <c r="E491" s="49">
        <v>28.29</v>
      </c>
      <c r="G491" s="50">
        <v>54.214736000000002</v>
      </c>
      <c r="H491" s="51">
        <f t="shared" si="15"/>
        <v>2.6188266591589852E-2</v>
      </c>
    </row>
    <row r="492" spans="1:8" x14ac:dyDescent="0.25">
      <c r="A492" s="23">
        <v>34819</v>
      </c>
      <c r="D492" s="23">
        <v>34819</v>
      </c>
      <c r="E492" s="49">
        <v>28.92</v>
      </c>
      <c r="G492" s="50">
        <v>55.427525000000003</v>
      </c>
      <c r="H492" s="51">
        <f t="shared" si="15"/>
        <v>2.2370098786425905E-2</v>
      </c>
    </row>
    <row r="493" spans="1:8" x14ac:dyDescent="0.25">
      <c r="A493" s="23">
        <v>34850</v>
      </c>
      <c r="D493" s="23">
        <v>34850</v>
      </c>
      <c r="E493" s="49">
        <v>29.4</v>
      </c>
      <c r="G493" s="50">
        <v>56.346071999999999</v>
      </c>
      <c r="H493" s="51">
        <f t="shared" si="15"/>
        <v>1.6572037088071253E-2</v>
      </c>
    </row>
    <row r="494" spans="1:8" x14ac:dyDescent="0.25">
      <c r="A494" s="23">
        <v>34880</v>
      </c>
      <c r="D494" s="23">
        <v>34880</v>
      </c>
      <c r="E494" s="49">
        <v>29.76</v>
      </c>
      <c r="G494" s="50">
        <v>57.027445999999998</v>
      </c>
      <c r="H494" s="51">
        <f t="shared" si="15"/>
        <v>1.2092661933914367E-2</v>
      </c>
    </row>
    <row r="495" spans="1:8" x14ac:dyDescent="0.25">
      <c r="A495" s="23">
        <v>34911</v>
      </c>
      <c r="D495" s="23">
        <v>34911</v>
      </c>
      <c r="E495" s="49">
        <v>29.99</v>
      </c>
      <c r="G495" s="50">
        <v>57.471722</v>
      </c>
      <c r="H495" s="51">
        <f t="shared" si="15"/>
        <v>7.7905645642977264E-3</v>
      </c>
    </row>
    <row r="496" spans="1:8" x14ac:dyDescent="0.25">
      <c r="A496" s="23">
        <v>34942</v>
      </c>
      <c r="D496" s="23">
        <v>34942</v>
      </c>
      <c r="E496" s="49">
        <v>30.18</v>
      </c>
      <c r="G496" s="50">
        <v>57.837654999999998</v>
      </c>
      <c r="H496" s="51">
        <f t="shared" si="15"/>
        <v>6.3671834993912014E-3</v>
      </c>
    </row>
    <row r="497" spans="1:8" x14ac:dyDescent="0.25">
      <c r="A497" s="23">
        <v>34972</v>
      </c>
      <c r="D497" s="23">
        <v>34972</v>
      </c>
      <c r="E497" s="49">
        <v>30.44</v>
      </c>
      <c r="G497" s="50">
        <v>58.325133999999998</v>
      </c>
      <c r="H497" s="51">
        <f t="shared" si="15"/>
        <v>8.4284018776349147E-3</v>
      </c>
    </row>
    <row r="498" spans="1:8" x14ac:dyDescent="0.25">
      <c r="A498" s="23">
        <v>35003</v>
      </c>
      <c r="D498" s="23">
        <v>35003</v>
      </c>
      <c r="E498" s="49">
        <v>30.71</v>
      </c>
      <c r="G498" s="50">
        <v>58.843074999999999</v>
      </c>
      <c r="H498" s="51">
        <f t="shared" si="15"/>
        <v>8.8802367775100265E-3</v>
      </c>
    </row>
    <row r="499" spans="1:8" x14ac:dyDescent="0.25">
      <c r="A499" s="23">
        <v>35033</v>
      </c>
      <c r="D499" s="23">
        <v>35033</v>
      </c>
      <c r="E499" s="49">
        <v>30.95</v>
      </c>
      <c r="G499" s="50">
        <v>59.310186999999999</v>
      </c>
      <c r="H499" s="51">
        <f t="shared" si="15"/>
        <v>7.9382663125609973E-3</v>
      </c>
    </row>
    <row r="500" spans="1:8" x14ac:dyDescent="0.25">
      <c r="A500" s="23">
        <v>35064</v>
      </c>
      <c r="D500" s="23">
        <v>35064</v>
      </c>
      <c r="E500" s="49">
        <v>31.24</v>
      </c>
      <c r="G500" s="50">
        <v>59.858587</v>
      </c>
      <c r="H500" s="51">
        <f t="shared" si="15"/>
        <v>9.2463036746115949E-3</v>
      </c>
    </row>
    <row r="501" spans="1:8" x14ac:dyDescent="0.25">
      <c r="A501" s="23">
        <v>35095</v>
      </c>
      <c r="D501" s="23">
        <v>35095</v>
      </c>
      <c r="E501" s="49">
        <v>32.020000000000003</v>
      </c>
      <c r="G501" s="50">
        <v>61.36</v>
      </c>
      <c r="H501" s="51">
        <f t="shared" si="15"/>
        <v>2.5082666919618392E-2</v>
      </c>
    </row>
    <row r="502" spans="1:8" x14ac:dyDescent="0.25">
      <c r="A502" s="23">
        <v>35124</v>
      </c>
      <c r="D502" s="23">
        <v>35124</v>
      </c>
      <c r="E502" s="49">
        <v>33.31</v>
      </c>
      <c r="G502" s="50">
        <v>63.82</v>
      </c>
      <c r="H502" s="51">
        <f t="shared" si="15"/>
        <v>4.0091264667535868E-2</v>
      </c>
    </row>
    <row r="503" spans="1:8" x14ac:dyDescent="0.25">
      <c r="A503" s="23">
        <v>35155</v>
      </c>
      <c r="D503" s="23">
        <v>35155</v>
      </c>
      <c r="E503" s="49">
        <v>34.01</v>
      </c>
      <c r="G503" s="50">
        <v>65.17</v>
      </c>
      <c r="H503" s="51">
        <f t="shared" si="15"/>
        <v>2.1153243497336282E-2</v>
      </c>
    </row>
    <row r="504" spans="1:8" x14ac:dyDescent="0.25">
      <c r="A504" s="23">
        <v>35185</v>
      </c>
      <c r="D504" s="23">
        <v>35185</v>
      </c>
      <c r="E504" s="49">
        <v>34.68</v>
      </c>
      <c r="G504" s="50">
        <v>66.459999999999994</v>
      </c>
      <c r="H504" s="51">
        <f t="shared" si="15"/>
        <v>1.9794383918981005E-2</v>
      </c>
    </row>
    <row r="505" spans="1:8" x14ac:dyDescent="0.25">
      <c r="A505" s="23">
        <v>35216</v>
      </c>
      <c r="D505" s="23">
        <v>35216</v>
      </c>
      <c r="E505" s="49">
        <v>35.22</v>
      </c>
      <c r="G505" s="50">
        <v>67.489999999999995</v>
      </c>
      <c r="H505" s="51">
        <f t="shared" si="15"/>
        <v>1.5498043936202245E-2</v>
      </c>
    </row>
    <row r="506" spans="1:8" x14ac:dyDescent="0.25">
      <c r="A506" s="23">
        <v>35246</v>
      </c>
      <c r="D506" s="23">
        <v>35246</v>
      </c>
      <c r="E506" s="49">
        <v>35.619999999999997</v>
      </c>
      <c r="G506" s="50">
        <v>68.260000000000005</v>
      </c>
      <c r="H506" s="51">
        <f t="shared" si="15"/>
        <v>1.1409097644095574E-2</v>
      </c>
    </row>
    <row r="507" spans="1:8" x14ac:dyDescent="0.25">
      <c r="A507" s="23">
        <v>35277</v>
      </c>
      <c r="D507" s="23">
        <v>35277</v>
      </c>
      <c r="E507" s="49">
        <v>36.159999999999997</v>
      </c>
      <c r="G507" s="50">
        <v>69.3</v>
      </c>
      <c r="H507" s="51">
        <f t="shared" si="15"/>
        <v>1.5235862877233988E-2</v>
      </c>
    </row>
    <row r="508" spans="1:8" x14ac:dyDescent="0.25">
      <c r="A508" s="23">
        <v>35308</v>
      </c>
      <c r="D508" s="23">
        <v>35308</v>
      </c>
      <c r="E508" s="49">
        <v>36.56</v>
      </c>
      <c r="G508" s="50">
        <v>70.06</v>
      </c>
      <c r="H508" s="51">
        <f t="shared" si="15"/>
        <v>1.0966810966811041E-2</v>
      </c>
    </row>
    <row r="509" spans="1:8" x14ac:dyDescent="0.25">
      <c r="A509" s="23">
        <v>35338</v>
      </c>
      <c r="D509" s="23">
        <v>35338</v>
      </c>
      <c r="E509" s="49">
        <v>37</v>
      </c>
      <c r="G509" s="50">
        <v>70.900000000000006</v>
      </c>
      <c r="H509" s="51">
        <f t="shared" si="15"/>
        <v>1.1989723094490486E-2</v>
      </c>
    </row>
    <row r="510" spans="1:8" x14ac:dyDescent="0.25">
      <c r="A510" s="23">
        <v>35369</v>
      </c>
      <c r="D510" s="23">
        <v>35369</v>
      </c>
      <c r="E510" s="49">
        <v>37.42</v>
      </c>
      <c r="G510" s="50">
        <v>71.709999999999994</v>
      </c>
      <c r="H510" s="51">
        <f t="shared" si="15"/>
        <v>1.1424541607898278E-2</v>
      </c>
    </row>
    <row r="511" spans="1:8" x14ac:dyDescent="0.25">
      <c r="A511" s="23">
        <v>35399</v>
      </c>
      <c r="D511" s="23">
        <v>35399</v>
      </c>
      <c r="E511" s="49">
        <v>37.72</v>
      </c>
      <c r="G511" s="50">
        <v>72.290000000000006</v>
      </c>
      <c r="H511" s="51">
        <f t="shared" si="15"/>
        <v>8.0881327569378401E-3</v>
      </c>
    </row>
    <row r="512" spans="1:8" x14ac:dyDescent="0.25">
      <c r="A512" s="23">
        <v>35430</v>
      </c>
      <c r="D512" s="23">
        <v>35430</v>
      </c>
      <c r="E512" s="49">
        <v>38</v>
      </c>
      <c r="G512" s="50">
        <v>72.81</v>
      </c>
      <c r="H512" s="51">
        <f t="shared" si="15"/>
        <v>7.1932494120901368E-3</v>
      </c>
    </row>
    <row r="513" spans="1:8" x14ac:dyDescent="0.25">
      <c r="A513" s="23">
        <v>35461</v>
      </c>
      <c r="D513" s="23">
        <v>35461</v>
      </c>
      <c r="E513" s="49">
        <v>38.630000000000003</v>
      </c>
      <c r="G513" s="50">
        <v>74.02</v>
      </c>
      <c r="H513" s="51">
        <f t="shared" si="15"/>
        <v>1.6618596346655592E-2</v>
      </c>
    </row>
    <row r="514" spans="1:8" x14ac:dyDescent="0.25">
      <c r="A514" s="23">
        <v>35489</v>
      </c>
      <c r="D514" s="23">
        <v>35489</v>
      </c>
      <c r="E514" s="49">
        <v>39.83</v>
      </c>
      <c r="G514" s="50">
        <v>76.33</v>
      </c>
      <c r="H514" s="51">
        <f t="shared" si="15"/>
        <v>3.1207781680626889E-2</v>
      </c>
    </row>
    <row r="515" spans="1:8" x14ac:dyDescent="0.25">
      <c r="A515" s="23">
        <v>35520</v>
      </c>
      <c r="D515" s="23">
        <v>35520</v>
      </c>
      <c r="E515" s="49">
        <v>40.450000000000003</v>
      </c>
      <c r="G515" s="50">
        <v>77.510000000000005</v>
      </c>
      <c r="H515" s="51">
        <f t="shared" si="15"/>
        <v>1.5459190357657629E-2</v>
      </c>
    </row>
    <row r="516" spans="1:8" x14ac:dyDescent="0.25">
      <c r="A516" s="23">
        <v>35550</v>
      </c>
      <c r="D516" s="23">
        <v>35550</v>
      </c>
      <c r="E516" s="49">
        <v>41.11</v>
      </c>
      <c r="G516" s="50">
        <v>78.77</v>
      </c>
      <c r="H516" s="51">
        <f t="shared" si="15"/>
        <v>1.6255966972003495E-2</v>
      </c>
    </row>
    <row r="517" spans="1:8" x14ac:dyDescent="0.25">
      <c r="A517" s="23">
        <v>35581</v>
      </c>
      <c r="D517" s="23">
        <v>35581</v>
      </c>
      <c r="E517" s="49">
        <v>41.77</v>
      </c>
      <c r="G517" s="50">
        <v>80.05</v>
      </c>
      <c r="H517" s="51">
        <f t="shared" ref="H517:H580" si="16">(+G517-G516)/G516</f>
        <v>1.6249841310143471E-2</v>
      </c>
    </row>
    <row r="518" spans="1:8" x14ac:dyDescent="0.25">
      <c r="A518" s="23">
        <v>35611</v>
      </c>
      <c r="D518" s="23">
        <v>35611</v>
      </c>
      <c r="E518" s="49">
        <v>42.28</v>
      </c>
      <c r="G518" s="50">
        <v>81.010000000000005</v>
      </c>
      <c r="H518" s="51">
        <f t="shared" si="16"/>
        <v>1.1992504684572242E-2</v>
      </c>
    </row>
    <row r="519" spans="1:8" x14ac:dyDescent="0.25">
      <c r="A519" s="23">
        <v>35642</v>
      </c>
      <c r="D519" s="23">
        <v>35642</v>
      </c>
      <c r="E519" s="49">
        <v>42.63</v>
      </c>
      <c r="G519" s="50">
        <v>81.69</v>
      </c>
      <c r="H519" s="51">
        <f t="shared" si="16"/>
        <v>8.3940254289592963E-3</v>
      </c>
    </row>
    <row r="520" spans="1:8" x14ac:dyDescent="0.25">
      <c r="A520" s="23">
        <v>35673</v>
      </c>
      <c r="D520" s="23">
        <v>35673</v>
      </c>
      <c r="E520" s="49">
        <v>43.12</v>
      </c>
      <c r="G520" s="50">
        <v>82.63</v>
      </c>
      <c r="H520" s="51">
        <f t="shared" si="16"/>
        <v>1.150691639123513E-2</v>
      </c>
    </row>
    <row r="521" spans="1:8" x14ac:dyDescent="0.25">
      <c r="A521" s="23">
        <v>35703</v>
      </c>
      <c r="D521" s="23">
        <v>35703</v>
      </c>
      <c r="E521" s="49">
        <v>43.66</v>
      </c>
      <c r="G521" s="50">
        <v>83.67</v>
      </c>
      <c r="H521" s="51">
        <f t="shared" si="16"/>
        <v>1.2586227762314006E-2</v>
      </c>
    </row>
    <row r="522" spans="1:8" x14ac:dyDescent="0.25">
      <c r="A522" s="23">
        <v>35734</v>
      </c>
      <c r="D522" s="23">
        <v>35734</v>
      </c>
      <c r="E522" s="49">
        <v>44.08</v>
      </c>
      <c r="G522" s="50">
        <v>84.48</v>
      </c>
      <c r="H522" s="51">
        <f t="shared" si="16"/>
        <v>9.6808892076013179E-3</v>
      </c>
    </row>
    <row r="523" spans="1:8" x14ac:dyDescent="0.25">
      <c r="A523" s="23">
        <v>35764</v>
      </c>
      <c r="D523" s="23">
        <v>35764</v>
      </c>
      <c r="E523" s="49">
        <v>44.44</v>
      </c>
      <c r="G523" s="50">
        <v>85.17</v>
      </c>
      <c r="H523" s="51">
        <f t="shared" si="16"/>
        <v>8.1676136363636083E-3</v>
      </c>
    </row>
    <row r="524" spans="1:8" x14ac:dyDescent="0.25">
      <c r="A524" s="23">
        <v>35795</v>
      </c>
      <c r="D524" s="23">
        <v>35795</v>
      </c>
      <c r="E524" s="49">
        <v>44.72</v>
      </c>
      <c r="G524" s="50">
        <v>85.69</v>
      </c>
      <c r="H524" s="51">
        <f t="shared" si="16"/>
        <v>6.1054361864505812E-3</v>
      </c>
    </row>
    <row r="525" spans="1:8" x14ac:dyDescent="0.25">
      <c r="A525" s="23">
        <v>35826</v>
      </c>
      <c r="D525" s="23">
        <v>35826</v>
      </c>
      <c r="E525" s="49">
        <v>45.52</v>
      </c>
      <c r="G525" s="50">
        <v>87.22</v>
      </c>
      <c r="H525" s="51">
        <f t="shared" si="16"/>
        <v>1.7855058933364466E-2</v>
      </c>
    </row>
    <row r="526" spans="1:8" x14ac:dyDescent="0.25">
      <c r="A526" s="23">
        <v>35854</v>
      </c>
      <c r="D526" s="23">
        <v>35854</v>
      </c>
      <c r="E526" s="49">
        <v>47.01</v>
      </c>
      <c r="G526" s="50">
        <v>90.09</v>
      </c>
      <c r="H526" s="51">
        <f t="shared" si="16"/>
        <v>3.2905296950240824E-2</v>
      </c>
    </row>
    <row r="527" spans="1:8" x14ac:dyDescent="0.25">
      <c r="A527" s="23">
        <v>35885</v>
      </c>
      <c r="D527" s="23">
        <v>35885</v>
      </c>
      <c r="E527" s="49">
        <v>48.24</v>
      </c>
      <c r="G527" s="50">
        <v>92.43</v>
      </c>
      <c r="H527" s="51">
        <f t="shared" si="16"/>
        <v>2.597402597402601E-2</v>
      </c>
    </row>
    <row r="528" spans="1:8" x14ac:dyDescent="0.25">
      <c r="A528" s="23">
        <v>35915</v>
      </c>
      <c r="D528" s="23">
        <v>35915</v>
      </c>
      <c r="E528" s="49">
        <v>49.64</v>
      </c>
      <c r="G528" s="50">
        <v>95.12</v>
      </c>
      <c r="H528" s="51">
        <f t="shared" si="16"/>
        <v>2.9103105052472114E-2</v>
      </c>
    </row>
    <row r="529" spans="1:8" x14ac:dyDescent="0.25">
      <c r="A529" s="23">
        <v>35946</v>
      </c>
      <c r="D529" s="23">
        <v>35946</v>
      </c>
      <c r="E529" s="49">
        <v>50.41</v>
      </c>
      <c r="G529" s="50">
        <v>96.6</v>
      </c>
      <c r="H529" s="51">
        <f t="shared" si="16"/>
        <v>1.5559293523969614E-2</v>
      </c>
    </row>
    <row r="530" spans="1:8" x14ac:dyDescent="0.25">
      <c r="A530" s="23">
        <v>35976</v>
      </c>
      <c r="D530" s="23">
        <v>35976</v>
      </c>
      <c r="E530" s="49">
        <v>51.03</v>
      </c>
      <c r="G530" s="50">
        <v>97.78</v>
      </c>
      <c r="H530" s="51">
        <f t="shared" si="16"/>
        <v>1.2215320910973156E-2</v>
      </c>
    </row>
    <row r="531" spans="1:8" x14ac:dyDescent="0.25">
      <c r="A531" s="23">
        <v>36007</v>
      </c>
      <c r="D531" s="23">
        <v>36007</v>
      </c>
      <c r="E531" s="49">
        <v>51.27</v>
      </c>
      <c r="G531" s="50">
        <v>98.25</v>
      </c>
      <c r="H531" s="51">
        <f t="shared" si="16"/>
        <v>4.806708938433206E-3</v>
      </c>
    </row>
    <row r="532" spans="1:8" x14ac:dyDescent="0.25">
      <c r="A532" s="23">
        <v>36038</v>
      </c>
      <c r="D532" s="23">
        <v>36038</v>
      </c>
      <c r="E532" s="49">
        <v>51.29</v>
      </c>
      <c r="G532" s="50">
        <v>98.28</v>
      </c>
      <c r="H532" s="51">
        <f t="shared" si="16"/>
        <v>3.0534351145039323E-4</v>
      </c>
    </row>
    <row r="533" spans="1:8" x14ac:dyDescent="0.25">
      <c r="A533" s="23">
        <v>36068</v>
      </c>
      <c r="D533" s="23">
        <v>36068</v>
      </c>
      <c r="E533" s="49">
        <v>51.44</v>
      </c>
      <c r="G533" s="50">
        <v>98.57</v>
      </c>
      <c r="H533" s="51">
        <f t="shared" si="16"/>
        <v>2.9507529507528697E-3</v>
      </c>
    </row>
    <row r="534" spans="1:8" x14ac:dyDescent="0.25">
      <c r="A534" s="23">
        <v>36099</v>
      </c>
      <c r="D534" s="23">
        <v>36099</v>
      </c>
      <c r="E534" s="49">
        <v>51.62</v>
      </c>
      <c r="G534" s="50">
        <v>98.92</v>
      </c>
      <c r="H534" s="51">
        <f t="shared" si="16"/>
        <v>3.5507760982044084E-3</v>
      </c>
    </row>
    <row r="535" spans="1:8" x14ac:dyDescent="0.25">
      <c r="A535" s="23">
        <v>36129</v>
      </c>
      <c r="D535" s="23">
        <v>36129</v>
      </c>
      <c r="E535" s="49">
        <v>51.71</v>
      </c>
      <c r="G535" s="50">
        <v>99.09</v>
      </c>
      <c r="H535" s="51">
        <f t="shared" si="16"/>
        <v>1.7185604528912424E-3</v>
      </c>
    </row>
    <row r="536" spans="1:8" x14ac:dyDescent="0.25">
      <c r="A536" s="23">
        <v>36160</v>
      </c>
      <c r="D536" s="23">
        <v>36160</v>
      </c>
      <c r="E536" s="49">
        <v>52.18</v>
      </c>
      <c r="G536" s="50">
        <v>100</v>
      </c>
      <c r="H536" s="51">
        <f t="shared" si="16"/>
        <v>9.1835704914723648E-3</v>
      </c>
    </row>
    <row r="537" spans="1:8" x14ac:dyDescent="0.25">
      <c r="A537" s="23">
        <v>36191</v>
      </c>
      <c r="D537" s="23">
        <v>36191</v>
      </c>
      <c r="E537" s="49">
        <v>53.34</v>
      </c>
      <c r="G537" s="50">
        <v>102.21</v>
      </c>
      <c r="H537" s="51">
        <f t="shared" si="16"/>
        <v>2.2099999999999939E-2</v>
      </c>
    </row>
    <row r="538" spans="1:8" x14ac:dyDescent="0.25">
      <c r="A538" s="23">
        <v>36219</v>
      </c>
      <c r="D538" s="23">
        <v>36219</v>
      </c>
      <c r="E538" s="49">
        <v>54.24</v>
      </c>
      <c r="G538" s="50">
        <v>103.94</v>
      </c>
      <c r="H538" s="51">
        <f t="shared" si="16"/>
        <v>1.6925936796790962E-2</v>
      </c>
    </row>
    <row r="539" spans="1:8" x14ac:dyDescent="0.25">
      <c r="A539" s="23">
        <v>36250</v>
      </c>
      <c r="D539" s="23">
        <v>36250</v>
      </c>
      <c r="E539" s="49">
        <v>54.75</v>
      </c>
      <c r="G539" s="50">
        <v>104.92</v>
      </c>
      <c r="H539" s="51">
        <f t="shared" si="16"/>
        <v>9.4285164517991533E-3</v>
      </c>
    </row>
    <row r="540" spans="1:8" x14ac:dyDescent="0.25">
      <c r="A540" s="23">
        <v>36280</v>
      </c>
      <c r="D540" s="23">
        <v>36280</v>
      </c>
      <c r="E540" s="49">
        <v>55.18</v>
      </c>
      <c r="G540" s="50">
        <v>105.74</v>
      </c>
      <c r="H540" s="51">
        <f t="shared" si="16"/>
        <v>7.8154784597788147E-3</v>
      </c>
    </row>
    <row r="541" spans="1:8" x14ac:dyDescent="0.25">
      <c r="A541" s="23">
        <v>36311</v>
      </c>
      <c r="D541" s="23">
        <v>36311</v>
      </c>
      <c r="E541" s="49">
        <v>55.45</v>
      </c>
      <c r="G541" s="50">
        <v>106.21</v>
      </c>
      <c r="H541" s="51">
        <f t="shared" si="16"/>
        <v>4.4448647626252969E-3</v>
      </c>
    </row>
    <row r="542" spans="1:8" x14ac:dyDescent="0.25">
      <c r="A542" s="23">
        <v>36341</v>
      </c>
      <c r="D542" s="23">
        <v>36341</v>
      </c>
      <c r="E542" s="49">
        <v>55.6</v>
      </c>
      <c r="G542" s="50">
        <v>106.55</v>
      </c>
      <c r="H542" s="51">
        <f t="shared" si="16"/>
        <v>3.2012051595895247E-3</v>
      </c>
    </row>
    <row r="543" spans="1:8" x14ac:dyDescent="0.25">
      <c r="A543" s="23">
        <v>36372</v>
      </c>
      <c r="D543" s="23">
        <v>36372</v>
      </c>
      <c r="E543" s="49">
        <v>55.77</v>
      </c>
      <c r="G543" s="50">
        <v>106.88</v>
      </c>
      <c r="H543" s="51">
        <f t="shared" si="16"/>
        <v>3.0971374941341934E-3</v>
      </c>
    </row>
    <row r="544" spans="1:8" x14ac:dyDescent="0.25">
      <c r="A544" s="23">
        <v>36403</v>
      </c>
      <c r="D544" s="23">
        <v>36403</v>
      </c>
      <c r="E544" s="49">
        <v>56.05</v>
      </c>
      <c r="G544" s="50">
        <v>107.41</v>
      </c>
      <c r="H544" s="51">
        <f t="shared" si="16"/>
        <v>4.9588323353293518E-3</v>
      </c>
    </row>
    <row r="545" spans="1:8" x14ac:dyDescent="0.25">
      <c r="A545" s="23">
        <v>36433</v>
      </c>
      <c r="D545" s="23">
        <v>36433</v>
      </c>
      <c r="E545" s="49">
        <v>56.24</v>
      </c>
      <c r="G545" s="50">
        <v>107.76</v>
      </c>
      <c r="H545" s="51">
        <f t="shared" si="16"/>
        <v>3.2585420351923335E-3</v>
      </c>
    </row>
    <row r="546" spans="1:8" x14ac:dyDescent="0.25">
      <c r="A546" s="23">
        <v>36464</v>
      </c>
      <c r="D546" s="23">
        <v>36464</v>
      </c>
      <c r="E546" s="49">
        <v>56.43</v>
      </c>
      <c r="G546" s="50">
        <v>108.14</v>
      </c>
      <c r="H546" s="51">
        <f t="shared" si="16"/>
        <v>3.5263548626577154E-3</v>
      </c>
    </row>
    <row r="547" spans="1:8" x14ac:dyDescent="0.25">
      <c r="A547" s="23">
        <v>36494</v>
      </c>
      <c r="D547" s="23">
        <v>36494</v>
      </c>
      <c r="E547" s="49">
        <v>56.7</v>
      </c>
      <c r="G547" s="50">
        <v>108.66</v>
      </c>
      <c r="H547" s="51">
        <f t="shared" si="16"/>
        <v>4.8085814684667655E-3</v>
      </c>
    </row>
    <row r="548" spans="1:8" x14ac:dyDescent="0.25">
      <c r="A548" s="23">
        <v>36525</v>
      </c>
      <c r="D548" s="23">
        <v>36525</v>
      </c>
      <c r="E548" s="49">
        <v>57</v>
      </c>
      <c r="G548" s="50">
        <v>109.23</v>
      </c>
      <c r="H548" s="51">
        <f t="shared" si="16"/>
        <v>5.2457205963556729E-3</v>
      </c>
    </row>
    <row r="549" spans="1:8" x14ac:dyDescent="0.25">
      <c r="A549" s="23">
        <v>36556</v>
      </c>
      <c r="D549" s="23">
        <v>36556</v>
      </c>
      <c r="E549" s="49">
        <v>57.74</v>
      </c>
      <c r="G549" s="50">
        <v>110.64</v>
      </c>
      <c r="H549" s="51">
        <f t="shared" si="16"/>
        <v>1.2908541609447922E-2</v>
      </c>
    </row>
    <row r="550" spans="1:8" x14ac:dyDescent="0.25">
      <c r="A550" s="23">
        <v>36585</v>
      </c>
      <c r="D550" s="23">
        <v>36585</v>
      </c>
      <c r="E550" s="49">
        <v>59.07</v>
      </c>
      <c r="G550" s="50">
        <v>113.19</v>
      </c>
      <c r="H550" s="51">
        <f t="shared" si="16"/>
        <v>2.3047722342733164E-2</v>
      </c>
    </row>
    <row r="551" spans="1:8" x14ac:dyDescent="0.25">
      <c r="A551" s="23">
        <v>36616</v>
      </c>
      <c r="D551" s="23">
        <v>36616</v>
      </c>
      <c r="E551" s="49">
        <v>60.08</v>
      </c>
      <c r="G551" s="50">
        <v>115.12</v>
      </c>
      <c r="H551" s="51">
        <f t="shared" si="16"/>
        <v>1.7050976234649764E-2</v>
      </c>
    </row>
    <row r="552" spans="1:8" x14ac:dyDescent="0.25">
      <c r="A552" s="23">
        <v>36646</v>
      </c>
      <c r="D552" s="23">
        <v>36646</v>
      </c>
      <c r="E552" s="49">
        <v>60.68</v>
      </c>
      <c r="G552" s="50">
        <v>116.27</v>
      </c>
      <c r="H552" s="51">
        <f t="shared" si="16"/>
        <v>9.9895760945100023E-3</v>
      </c>
    </row>
    <row r="553" spans="1:8" x14ac:dyDescent="0.25">
      <c r="A553" s="23">
        <v>36677</v>
      </c>
      <c r="D553" s="23">
        <v>36677</v>
      </c>
      <c r="E553" s="49">
        <v>60.99</v>
      </c>
      <c r="G553" s="50">
        <v>116.88</v>
      </c>
      <c r="H553" s="51">
        <f t="shared" si="16"/>
        <v>5.2464092199191494E-3</v>
      </c>
    </row>
    <row r="554" spans="1:8" x14ac:dyDescent="0.25">
      <c r="A554" s="23">
        <v>36707</v>
      </c>
      <c r="D554" s="23">
        <v>36707</v>
      </c>
      <c r="E554" s="49">
        <v>60.98</v>
      </c>
      <c r="G554" s="50">
        <v>116.85</v>
      </c>
      <c r="H554" s="51">
        <f t="shared" si="16"/>
        <v>-2.5667351129364421E-4</v>
      </c>
    </row>
    <row r="555" spans="1:8" x14ac:dyDescent="0.25">
      <c r="A555" s="23">
        <v>36738</v>
      </c>
      <c r="D555" s="23">
        <v>36738</v>
      </c>
      <c r="E555" s="49">
        <v>60.96</v>
      </c>
      <c r="G555" s="50">
        <v>116.81</v>
      </c>
      <c r="H555" s="51">
        <f t="shared" si="16"/>
        <v>-3.4231921266574276E-4</v>
      </c>
    </row>
    <row r="556" spans="1:8" x14ac:dyDescent="0.25">
      <c r="A556" s="23">
        <v>36769</v>
      </c>
      <c r="D556" s="23">
        <v>36769</v>
      </c>
      <c r="E556" s="49">
        <v>61.15</v>
      </c>
      <c r="G556" s="50">
        <v>117.18</v>
      </c>
      <c r="H556" s="51">
        <f t="shared" si="16"/>
        <v>3.1675370259395988E-3</v>
      </c>
    </row>
    <row r="557" spans="1:8" x14ac:dyDescent="0.25">
      <c r="A557" s="23">
        <v>36799</v>
      </c>
      <c r="D557" s="23">
        <v>36799</v>
      </c>
      <c r="E557" s="49">
        <v>61.41</v>
      </c>
      <c r="G557" s="50">
        <v>117.68</v>
      </c>
      <c r="H557" s="51">
        <f t="shared" si="16"/>
        <v>4.2669397508107183E-3</v>
      </c>
    </row>
    <row r="558" spans="1:8" x14ac:dyDescent="0.25">
      <c r="A558" s="23">
        <v>36830</v>
      </c>
      <c r="D558" s="23">
        <v>36830</v>
      </c>
      <c r="E558" s="49">
        <v>61.5</v>
      </c>
      <c r="G558" s="50">
        <v>117.86</v>
      </c>
      <c r="H558" s="51">
        <f t="shared" si="16"/>
        <v>1.5295717199183599E-3</v>
      </c>
    </row>
    <row r="559" spans="1:8" x14ac:dyDescent="0.25">
      <c r="A559" s="23">
        <v>36860</v>
      </c>
      <c r="D559" s="23">
        <v>36860</v>
      </c>
      <c r="E559" s="49">
        <v>61.71</v>
      </c>
      <c r="G559" s="50">
        <v>118.24</v>
      </c>
      <c r="H559" s="51">
        <f t="shared" si="16"/>
        <v>3.2241642626845025E-3</v>
      </c>
    </row>
    <row r="560" spans="1:8" x14ac:dyDescent="0.25">
      <c r="A560" s="23">
        <v>36891</v>
      </c>
      <c r="D560" s="23">
        <v>36891</v>
      </c>
      <c r="E560" s="49">
        <v>61.99</v>
      </c>
      <c r="G560" s="50">
        <v>118.79</v>
      </c>
      <c r="H560" s="51">
        <f t="shared" si="16"/>
        <v>4.6515561569689728E-3</v>
      </c>
    </row>
    <row r="561" spans="1:8" x14ac:dyDescent="0.25">
      <c r="A561" s="23">
        <v>36922</v>
      </c>
      <c r="D561" s="23">
        <v>36922</v>
      </c>
      <c r="E561" s="49">
        <v>62.64</v>
      </c>
      <c r="G561" s="50">
        <v>120.04</v>
      </c>
      <c r="H561" s="51">
        <f t="shared" si="16"/>
        <v>1.0522771277043522E-2</v>
      </c>
    </row>
    <row r="562" spans="1:8" x14ac:dyDescent="0.25">
      <c r="A562" s="23">
        <v>36950</v>
      </c>
      <c r="D562" s="23">
        <v>36950</v>
      </c>
      <c r="E562" s="49">
        <v>63.83</v>
      </c>
      <c r="G562" s="50">
        <v>122.31</v>
      </c>
      <c r="H562" s="51">
        <f t="shared" si="16"/>
        <v>1.8910363212262544E-2</v>
      </c>
    </row>
    <row r="563" spans="1:8" x14ac:dyDescent="0.25">
      <c r="A563" s="23">
        <v>36981</v>
      </c>
      <c r="D563" s="23">
        <v>36981</v>
      </c>
      <c r="E563" s="49">
        <v>64.77</v>
      </c>
      <c r="G563" s="50">
        <v>124.12</v>
      </c>
      <c r="H563" s="51">
        <f t="shared" si="16"/>
        <v>1.479846292208325E-2</v>
      </c>
    </row>
    <row r="564" spans="1:8" x14ac:dyDescent="0.25">
      <c r="A564" s="23">
        <v>37011</v>
      </c>
      <c r="D564" s="23">
        <v>37011</v>
      </c>
      <c r="E564" s="49">
        <v>65.510000000000005</v>
      </c>
      <c r="G564" s="50">
        <v>125.54</v>
      </c>
      <c r="H564" s="51">
        <f t="shared" si="16"/>
        <v>1.1440541411537235E-2</v>
      </c>
    </row>
    <row r="565" spans="1:8" x14ac:dyDescent="0.25">
      <c r="A565" s="23">
        <v>37042</v>
      </c>
      <c r="D565" s="23">
        <v>37042</v>
      </c>
      <c r="E565" s="49">
        <v>65.790000000000006</v>
      </c>
      <c r="G565" s="50">
        <v>126.07</v>
      </c>
      <c r="H565" s="51">
        <f t="shared" si="16"/>
        <v>4.221761988210824E-3</v>
      </c>
    </row>
    <row r="566" spans="1:8" x14ac:dyDescent="0.25">
      <c r="A566" s="23">
        <v>37072</v>
      </c>
      <c r="D566" s="23">
        <v>37072</v>
      </c>
      <c r="E566" s="49">
        <v>65.819999999999993</v>
      </c>
      <c r="G566" s="50">
        <v>126.12</v>
      </c>
      <c r="H566" s="51">
        <f t="shared" si="16"/>
        <v>3.966050606806645E-4</v>
      </c>
    </row>
    <row r="567" spans="1:8" x14ac:dyDescent="0.25">
      <c r="A567" s="23">
        <v>37103</v>
      </c>
      <c r="D567" s="23">
        <v>37103</v>
      </c>
      <c r="E567" s="49">
        <v>65.89</v>
      </c>
      <c r="G567" s="50">
        <v>126.26</v>
      </c>
      <c r="H567" s="51">
        <f t="shared" si="16"/>
        <v>1.1100539169045399E-3</v>
      </c>
    </row>
    <row r="568" spans="1:8" x14ac:dyDescent="0.25">
      <c r="A568" s="23">
        <v>37134</v>
      </c>
      <c r="D568" s="23">
        <v>37134</v>
      </c>
      <c r="E568" s="49">
        <v>66.06</v>
      </c>
      <c r="G568" s="50">
        <v>126.59</v>
      </c>
      <c r="H568" s="51">
        <f t="shared" si="16"/>
        <v>2.6136543640107577E-3</v>
      </c>
    </row>
    <row r="569" spans="1:8" x14ac:dyDescent="0.25">
      <c r="A569" s="23">
        <v>37164</v>
      </c>
      <c r="D569" s="23">
        <v>37164</v>
      </c>
      <c r="E569" s="49">
        <v>66.3</v>
      </c>
      <c r="G569" s="50">
        <v>127.06</v>
      </c>
      <c r="H569" s="51">
        <f t="shared" si="16"/>
        <v>3.7127735208152212E-3</v>
      </c>
    </row>
    <row r="570" spans="1:8" x14ac:dyDescent="0.25">
      <c r="A570" s="23">
        <v>37195</v>
      </c>
      <c r="D570" s="23">
        <v>37195</v>
      </c>
      <c r="E570" s="49">
        <v>66.430000000000007</v>
      </c>
      <c r="G570" s="50">
        <v>127.29</v>
      </c>
      <c r="H570" s="51">
        <f t="shared" si="16"/>
        <v>1.8101684243664723E-3</v>
      </c>
    </row>
    <row r="571" spans="1:8" x14ac:dyDescent="0.25">
      <c r="A571" s="23">
        <v>37225</v>
      </c>
      <c r="D571" s="23">
        <v>37225</v>
      </c>
      <c r="E571" s="49">
        <v>66.5</v>
      </c>
      <c r="G571" s="50">
        <v>127.44</v>
      </c>
      <c r="H571" s="51">
        <f t="shared" si="16"/>
        <v>1.1784115012961856E-3</v>
      </c>
    </row>
    <row r="572" spans="1:8" x14ac:dyDescent="0.25">
      <c r="A572" s="23">
        <v>37256</v>
      </c>
      <c r="D572" s="23">
        <v>37256</v>
      </c>
      <c r="E572" s="49">
        <v>66.73</v>
      </c>
      <c r="G572" s="50">
        <v>127.87</v>
      </c>
      <c r="H572" s="51">
        <f t="shared" si="16"/>
        <v>3.3741368487131733E-3</v>
      </c>
    </row>
    <row r="573" spans="1:8" x14ac:dyDescent="0.25">
      <c r="A573" s="23">
        <v>37287</v>
      </c>
      <c r="D573" s="23">
        <v>37287</v>
      </c>
      <c r="E573" s="49">
        <v>67.260000000000005</v>
      </c>
      <c r="G573" s="50">
        <v>128.88999999999999</v>
      </c>
      <c r="H573" s="51">
        <f t="shared" si="16"/>
        <v>7.9768514897941793E-3</v>
      </c>
    </row>
    <row r="574" spans="1:8" x14ac:dyDescent="0.25">
      <c r="A574" s="23">
        <v>37315</v>
      </c>
      <c r="D574" s="23">
        <v>37315</v>
      </c>
      <c r="E574" s="49">
        <v>68.11</v>
      </c>
      <c r="G574" s="50">
        <v>130.51</v>
      </c>
      <c r="H574" s="51">
        <f t="shared" si="16"/>
        <v>1.2568857165024476E-2</v>
      </c>
    </row>
    <row r="575" spans="1:8" x14ac:dyDescent="0.25">
      <c r="A575" s="23">
        <v>37346</v>
      </c>
      <c r="D575" s="23">
        <v>37346</v>
      </c>
      <c r="E575" s="49">
        <v>68.59</v>
      </c>
      <c r="G575" s="50">
        <v>131.43</v>
      </c>
      <c r="H575" s="51">
        <f t="shared" si="16"/>
        <v>7.0492682553062293E-3</v>
      </c>
    </row>
    <row r="576" spans="1:8" x14ac:dyDescent="0.25">
      <c r="A576" s="23">
        <v>37376</v>
      </c>
      <c r="D576" s="23">
        <v>37376</v>
      </c>
      <c r="E576" s="49">
        <v>69.22</v>
      </c>
      <c r="G576" s="50">
        <v>132.63</v>
      </c>
      <c r="H576" s="51">
        <f t="shared" si="16"/>
        <v>9.1303355398310027E-3</v>
      </c>
    </row>
    <row r="577" spans="1:8" x14ac:dyDescent="0.25">
      <c r="A577" s="23">
        <v>37407</v>
      </c>
      <c r="D577" s="23">
        <v>37407</v>
      </c>
      <c r="E577" s="49">
        <v>69.63</v>
      </c>
      <c r="G577" s="50">
        <v>133.43</v>
      </c>
      <c r="H577" s="51">
        <f t="shared" si="16"/>
        <v>6.0318178391013449E-3</v>
      </c>
    </row>
    <row r="578" spans="1:8" x14ac:dyDescent="0.25">
      <c r="A578" s="23">
        <v>37437</v>
      </c>
      <c r="D578" s="23">
        <v>37437</v>
      </c>
      <c r="E578" s="49">
        <v>69.930000000000007</v>
      </c>
      <c r="G578" s="50">
        <v>134</v>
      </c>
      <c r="H578" s="51">
        <f t="shared" si="16"/>
        <v>4.2719028704188951E-3</v>
      </c>
    </row>
    <row r="579" spans="1:8" x14ac:dyDescent="0.25">
      <c r="A579" s="23">
        <v>37468</v>
      </c>
      <c r="D579" s="23">
        <v>37468</v>
      </c>
      <c r="E579" s="49">
        <v>69.94</v>
      </c>
      <c r="G579" s="50">
        <v>134.03</v>
      </c>
      <c r="H579" s="51">
        <f t="shared" si="16"/>
        <v>2.2388059701493386E-4</v>
      </c>
    </row>
    <row r="580" spans="1:8" x14ac:dyDescent="0.25">
      <c r="A580" s="23">
        <v>37499</v>
      </c>
      <c r="D580" s="23">
        <v>37499</v>
      </c>
      <c r="E580" s="49">
        <v>70.010000000000005</v>
      </c>
      <c r="G580" s="50">
        <v>134.16</v>
      </c>
      <c r="H580" s="51">
        <f t="shared" si="16"/>
        <v>9.6993210475263339E-4</v>
      </c>
    </row>
    <row r="581" spans="1:8" x14ac:dyDescent="0.25">
      <c r="A581" s="23">
        <v>37529</v>
      </c>
      <c r="D581" s="23">
        <v>37529</v>
      </c>
      <c r="E581" s="49">
        <v>70.260000000000005</v>
      </c>
      <c r="G581" s="50">
        <v>134.63999999999999</v>
      </c>
      <c r="H581" s="51">
        <f t="shared" ref="H581:H644" si="17">(+G581-G580)/G580</f>
        <v>3.5778175313058271E-3</v>
      </c>
    </row>
    <row r="582" spans="1:8" x14ac:dyDescent="0.25">
      <c r="A582" s="23">
        <v>37560</v>
      </c>
      <c r="D582" s="23">
        <v>37560</v>
      </c>
      <c r="E582" s="49">
        <v>70.66</v>
      </c>
      <c r="G582" s="50">
        <v>135.38999999999999</v>
      </c>
      <c r="H582" s="51">
        <f t="shared" si="17"/>
        <v>5.5704099821746889E-3</v>
      </c>
    </row>
    <row r="583" spans="1:8" x14ac:dyDescent="0.25">
      <c r="A583" s="23">
        <v>37590</v>
      </c>
      <c r="D583" s="23">
        <v>37590</v>
      </c>
      <c r="E583" s="49">
        <v>71.2</v>
      </c>
      <c r="G583" s="50">
        <v>136.44999999999999</v>
      </c>
      <c r="H583" s="51">
        <f t="shared" si="17"/>
        <v>7.8292340645542691E-3</v>
      </c>
    </row>
    <row r="584" spans="1:8" x14ac:dyDescent="0.25">
      <c r="A584" s="23">
        <v>37621</v>
      </c>
      <c r="D584" s="23">
        <v>37621</v>
      </c>
      <c r="E584" s="49">
        <v>71.400000000000006</v>
      </c>
      <c r="G584" s="50">
        <v>136.81</v>
      </c>
      <c r="H584" s="51">
        <f t="shared" si="17"/>
        <v>2.6383290582632003E-3</v>
      </c>
    </row>
    <row r="585" spans="1:8" x14ac:dyDescent="0.25">
      <c r="A585" s="23">
        <v>37652</v>
      </c>
      <c r="B585" s="68">
        <v>50.42</v>
      </c>
      <c r="D585" s="23">
        <v>37652</v>
      </c>
      <c r="E585" s="49">
        <v>72.23</v>
      </c>
      <c r="G585" s="50">
        <v>138.41999999999999</v>
      </c>
      <c r="H585" s="51">
        <f t="shared" si="17"/>
        <v>1.1768145603391457E-2</v>
      </c>
    </row>
    <row r="586" spans="1:8" x14ac:dyDescent="0.25">
      <c r="A586" s="23">
        <v>37680</v>
      </c>
      <c r="B586" s="69">
        <v>50.98</v>
      </c>
      <c r="D586" s="23">
        <v>37680</v>
      </c>
      <c r="E586" s="49">
        <v>73.040000000000006</v>
      </c>
      <c r="G586" s="50">
        <v>139.96</v>
      </c>
      <c r="H586" s="51">
        <f t="shared" si="17"/>
        <v>1.1125559890189428E-2</v>
      </c>
    </row>
    <row r="587" spans="1:8" x14ac:dyDescent="0.25">
      <c r="A587" s="23">
        <v>37711</v>
      </c>
      <c r="B587" s="68">
        <v>51.51</v>
      </c>
      <c r="D587" s="23">
        <v>37711</v>
      </c>
      <c r="E587" s="49">
        <v>73.8</v>
      </c>
      <c r="G587" s="50">
        <v>141.41999999999999</v>
      </c>
      <c r="H587" s="51">
        <f t="shared" si="17"/>
        <v>1.0431551871963271E-2</v>
      </c>
    </row>
    <row r="588" spans="1:8" x14ac:dyDescent="0.25">
      <c r="A588" s="23">
        <v>37741</v>
      </c>
      <c r="B588" s="69">
        <v>52.1</v>
      </c>
      <c r="D588" s="23">
        <v>37741</v>
      </c>
      <c r="E588" s="49">
        <v>74.650000000000006</v>
      </c>
      <c r="G588" s="50">
        <v>143.04</v>
      </c>
      <c r="H588" s="51">
        <f t="shared" si="17"/>
        <v>1.14552397114977E-2</v>
      </c>
    </row>
    <row r="589" spans="1:8" x14ac:dyDescent="0.25">
      <c r="A589" s="23">
        <v>37772</v>
      </c>
      <c r="B589" s="68">
        <v>52.36</v>
      </c>
      <c r="D589" s="23">
        <v>37772</v>
      </c>
      <c r="E589" s="49">
        <v>75.010000000000005</v>
      </c>
      <c r="G589" s="50">
        <v>143.74</v>
      </c>
      <c r="H589" s="51">
        <f t="shared" si="17"/>
        <v>4.8937360178972116E-3</v>
      </c>
    </row>
    <row r="590" spans="1:8" x14ac:dyDescent="0.25">
      <c r="A590" s="23">
        <v>37802</v>
      </c>
      <c r="B590" s="69">
        <v>52.33</v>
      </c>
      <c r="D590" s="23">
        <v>37802</v>
      </c>
      <c r="E590" s="49">
        <v>74.97</v>
      </c>
      <c r="G590" s="50">
        <v>143.66999999999999</v>
      </c>
      <c r="H590" s="51">
        <f t="shared" si="17"/>
        <v>-4.8699039933227772E-4</v>
      </c>
    </row>
    <row r="591" spans="1:8" x14ac:dyDescent="0.25">
      <c r="A591" s="23">
        <v>37833</v>
      </c>
      <c r="B591" s="68">
        <v>52.26</v>
      </c>
      <c r="D591" s="23">
        <v>37833</v>
      </c>
      <c r="E591" s="49">
        <v>74.86</v>
      </c>
      <c r="G591" s="50">
        <v>143.46</v>
      </c>
      <c r="H591" s="51">
        <f t="shared" si="17"/>
        <v>-1.461683023595598E-3</v>
      </c>
    </row>
    <row r="592" spans="1:8" x14ac:dyDescent="0.25">
      <c r="A592" s="23">
        <v>37864</v>
      </c>
      <c r="B592" s="69">
        <v>52.42</v>
      </c>
      <c r="D592" s="23">
        <v>37864</v>
      </c>
      <c r="E592" s="49">
        <v>75.099999999999994</v>
      </c>
      <c r="G592" s="50">
        <v>143.9</v>
      </c>
      <c r="H592" s="51">
        <f t="shared" si="17"/>
        <v>3.067057019378208E-3</v>
      </c>
    </row>
    <row r="593" spans="1:8" x14ac:dyDescent="0.25">
      <c r="A593" s="23">
        <v>37894</v>
      </c>
      <c r="B593" s="68">
        <v>52.53</v>
      </c>
      <c r="D593" s="23">
        <v>37894</v>
      </c>
      <c r="E593" s="49">
        <v>75.260000000000005</v>
      </c>
      <c r="G593" s="50">
        <v>144.22</v>
      </c>
      <c r="H593" s="51">
        <f t="shared" si="17"/>
        <v>2.2237665045169784E-3</v>
      </c>
    </row>
    <row r="594" spans="1:8" x14ac:dyDescent="0.25">
      <c r="A594" s="23">
        <v>37925</v>
      </c>
      <c r="B594" s="69">
        <v>52.56</v>
      </c>
      <c r="D594" s="23">
        <v>37925</v>
      </c>
      <c r="E594" s="49">
        <v>75.31</v>
      </c>
      <c r="G594" s="50">
        <v>144.31</v>
      </c>
      <c r="H594" s="51">
        <f t="shared" si="17"/>
        <v>6.2404659547915281E-4</v>
      </c>
    </row>
    <row r="595" spans="1:8" x14ac:dyDescent="0.25">
      <c r="A595" s="23">
        <v>37955</v>
      </c>
      <c r="B595" s="68">
        <v>52.75</v>
      </c>
      <c r="D595" s="23">
        <v>37955</v>
      </c>
      <c r="E595" s="49">
        <v>75.569999999999993</v>
      </c>
      <c r="G595" s="50">
        <v>144.81</v>
      </c>
      <c r="H595" s="51">
        <f t="shared" si="17"/>
        <v>3.4647633566627398E-3</v>
      </c>
    </row>
    <row r="596" spans="1:8" x14ac:dyDescent="0.25">
      <c r="A596" s="23">
        <v>37986</v>
      </c>
      <c r="B596" s="70">
        <v>53.07</v>
      </c>
      <c r="D596" s="23">
        <v>37986</v>
      </c>
      <c r="E596" s="49">
        <v>76.03</v>
      </c>
      <c r="G596" s="50">
        <v>145.69</v>
      </c>
      <c r="H596" s="51">
        <f t="shared" si="17"/>
        <v>6.0769283889233854E-3</v>
      </c>
    </row>
    <row r="597" spans="1:8" x14ac:dyDescent="0.25">
      <c r="A597" s="23">
        <v>38017</v>
      </c>
      <c r="B597" s="68">
        <v>53.54</v>
      </c>
      <c r="D597" s="23">
        <v>38017</v>
      </c>
      <c r="E597" s="49">
        <v>76.7</v>
      </c>
      <c r="G597" s="50">
        <v>146.97999999999999</v>
      </c>
      <c r="H597" s="51">
        <f t="shared" si="17"/>
        <v>8.8544169126226376E-3</v>
      </c>
    </row>
    <row r="598" spans="1:8" x14ac:dyDescent="0.25">
      <c r="A598" s="23">
        <v>38046</v>
      </c>
      <c r="B598" s="69">
        <v>54.18</v>
      </c>
      <c r="D598" s="23">
        <v>38046</v>
      </c>
      <c r="E598" s="49">
        <v>77.62</v>
      </c>
      <c r="G598" s="50">
        <v>148.75</v>
      </c>
      <c r="H598" s="51">
        <f t="shared" si="17"/>
        <v>1.2042454755749152E-2</v>
      </c>
    </row>
    <row r="599" spans="1:8" x14ac:dyDescent="0.25">
      <c r="A599" s="23">
        <v>38077</v>
      </c>
      <c r="B599" s="68">
        <v>54.71</v>
      </c>
      <c r="D599" s="23">
        <v>38077</v>
      </c>
      <c r="E599" s="49">
        <v>78.39</v>
      </c>
      <c r="G599" s="50">
        <v>150.21</v>
      </c>
      <c r="H599" s="51">
        <f t="shared" si="17"/>
        <v>9.8151260504202222E-3</v>
      </c>
    </row>
    <row r="600" spans="1:8" x14ac:dyDescent="0.25">
      <c r="A600" s="23">
        <v>38107</v>
      </c>
      <c r="B600" s="69">
        <v>54.96</v>
      </c>
      <c r="D600" s="23">
        <v>38107</v>
      </c>
      <c r="E600" s="49">
        <v>78.739999999999995</v>
      </c>
      <c r="G600" s="50">
        <v>150.9</v>
      </c>
      <c r="H600" s="51">
        <f t="shared" si="17"/>
        <v>4.5935690033952316E-3</v>
      </c>
    </row>
    <row r="601" spans="1:8" x14ac:dyDescent="0.25">
      <c r="A601" s="23">
        <v>38138</v>
      </c>
      <c r="B601" s="68">
        <v>55.17</v>
      </c>
      <c r="D601" s="23">
        <v>38138</v>
      </c>
      <c r="E601" s="49">
        <v>79.040000000000006</v>
      </c>
      <c r="G601" s="50">
        <v>151.47</v>
      </c>
      <c r="H601" s="51">
        <f t="shared" si="17"/>
        <v>3.7773359840953822E-3</v>
      </c>
    </row>
    <row r="602" spans="1:8" x14ac:dyDescent="0.25">
      <c r="A602" s="23">
        <v>38168</v>
      </c>
      <c r="B602" s="69">
        <v>55.51</v>
      </c>
      <c r="D602" s="23">
        <v>38168</v>
      </c>
      <c r="E602" s="49">
        <v>79.52</v>
      </c>
      <c r="G602" s="50">
        <v>152.38</v>
      </c>
      <c r="H602" s="51">
        <f t="shared" si="17"/>
        <v>6.0077903215157895E-3</v>
      </c>
    </row>
    <row r="603" spans="1:8" x14ac:dyDescent="0.25">
      <c r="A603" s="23">
        <v>38199</v>
      </c>
      <c r="B603" s="68">
        <v>55.49</v>
      </c>
      <c r="D603" s="23">
        <v>38199</v>
      </c>
      <c r="E603" s="49">
        <v>79.5</v>
      </c>
      <c r="G603" s="50">
        <v>152.34</v>
      </c>
      <c r="H603" s="51">
        <f t="shared" si="17"/>
        <v>-2.6250164063520173E-4</v>
      </c>
    </row>
    <row r="604" spans="1:8" x14ac:dyDescent="0.25">
      <c r="A604" s="23">
        <v>38230</v>
      </c>
      <c r="B604" s="69">
        <v>55.51</v>
      </c>
      <c r="D604" s="23">
        <v>38230</v>
      </c>
      <c r="E604" s="49">
        <v>79.52</v>
      </c>
      <c r="G604" s="50">
        <v>152.38</v>
      </c>
      <c r="H604" s="51">
        <f t="shared" si="17"/>
        <v>2.6257056583951712E-4</v>
      </c>
    </row>
    <row r="605" spans="1:8" x14ac:dyDescent="0.25">
      <c r="A605" s="23">
        <v>38260</v>
      </c>
      <c r="B605" s="68">
        <v>55.67</v>
      </c>
      <c r="D605" s="23">
        <v>38260</v>
      </c>
      <c r="E605" s="49">
        <v>79.760000000000005</v>
      </c>
      <c r="G605" s="50">
        <v>152.83000000000001</v>
      </c>
      <c r="H605" s="51">
        <f t="shared" si="17"/>
        <v>2.953143457146719E-3</v>
      </c>
    </row>
    <row r="606" spans="1:8" x14ac:dyDescent="0.25">
      <c r="A606" s="23">
        <v>38291</v>
      </c>
      <c r="B606" s="69">
        <v>55.66</v>
      </c>
      <c r="D606" s="23">
        <v>38291</v>
      </c>
      <c r="E606" s="49">
        <v>79.75</v>
      </c>
      <c r="G606" s="50">
        <v>152.82</v>
      </c>
      <c r="H606" s="51">
        <f t="shared" si="17"/>
        <v>-6.5432179546027127E-5</v>
      </c>
    </row>
    <row r="607" spans="1:8" x14ac:dyDescent="0.25">
      <c r="A607" s="23">
        <v>38321</v>
      </c>
      <c r="B607" s="68">
        <v>55.82</v>
      </c>
      <c r="D607" s="23">
        <v>38321</v>
      </c>
      <c r="E607" s="49">
        <v>79.97</v>
      </c>
      <c r="G607" s="50">
        <v>153.24</v>
      </c>
      <c r="H607" s="51">
        <f t="shared" si="17"/>
        <v>2.7483313702396017E-3</v>
      </c>
    </row>
    <row r="608" spans="1:8" x14ac:dyDescent="0.25">
      <c r="A608" s="23">
        <v>38352</v>
      </c>
      <c r="B608" s="70">
        <v>55.99</v>
      </c>
      <c r="D608" s="23">
        <v>38352</v>
      </c>
      <c r="E608" s="49">
        <v>80.209999999999994</v>
      </c>
      <c r="G608" s="50">
        <v>153.69999999999999</v>
      </c>
      <c r="H608" s="51">
        <f t="shared" si="17"/>
        <v>3.0018271991645753E-3</v>
      </c>
    </row>
    <row r="609" spans="1:8" x14ac:dyDescent="0.25">
      <c r="A609" s="23">
        <v>38383</v>
      </c>
      <c r="B609" s="68">
        <v>56.45</v>
      </c>
      <c r="D609" s="23">
        <v>38383</v>
      </c>
      <c r="E609" s="49">
        <v>80.87</v>
      </c>
      <c r="G609" s="50">
        <v>154.97</v>
      </c>
      <c r="H609" s="51">
        <f t="shared" si="17"/>
        <v>8.2628497072219278E-3</v>
      </c>
    </row>
    <row r="610" spans="1:8" x14ac:dyDescent="0.25">
      <c r="A610" s="23">
        <v>38411</v>
      </c>
      <c r="B610" s="69">
        <v>57.02</v>
      </c>
      <c r="D610" s="23">
        <v>38411</v>
      </c>
      <c r="E610" s="49">
        <v>81.7</v>
      </c>
      <c r="G610" s="50">
        <v>156.55000000000001</v>
      </c>
      <c r="H610" s="51">
        <f t="shared" si="17"/>
        <v>1.0195521713880187E-2</v>
      </c>
    </row>
    <row r="611" spans="1:8" x14ac:dyDescent="0.25">
      <c r="A611" s="23">
        <v>38442</v>
      </c>
      <c r="B611" s="68">
        <v>57.46</v>
      </c>
      <c r="D611" s="23">
        <v>38442</v>
      </c>
      <c r="E611" s="49">
        <v>82.33</v>
      </c>
      <c r="G611" s="50">
        <v>157.76</v>
      </c>
      <c r="H611" s="51">
        <f t="shared" si="17"/>
        <v>7.7291600127753395E-3</v>
      </c>
    </row>
    <row r="612" spans="1:8" x14ac:dyDescent="0.25">
      <c r="A612" s="23">
        <v>38472</v>
      </c>
      <c r="B612" s="69">
        <v>57.72</v>
      </c>
      <c r="D612" s="23">
        <v>38472</v>
      </c>
      <c r="E612" s="49">
        <v>82.69</v>
      </c>
      <c r="G612" s="50">
        <v>158.44999999999999</v>
      </c>
      <c r="H612" s="51">
        <f t="shared" si="17"/>
        <v>4.3737322515212838E-3</v>
      </c>
    </row>
    <row r="613" spans="1:8" x14ac:dyDescent="0.25">
      <c r="A613" s="23">
        <v>38503</v>
      </c>
      <c r="B613" s="68">
        <v>57.95</v>
      </c>
      <c r="D613" s="23">
        <v>38503</v>
      </c>
      <c r="E613" s="49">
        <v>83.03</v>
      </c>
      <c r="G613" s="50">
        <v>159.1</v>
      </c>
      <c r="H613" s="51">
        <f t="shared" si="17"/>
        <v>4.102240454402056E-3</v>
      </c>
    </row>
    <row r="614" spans="1:8" x14ac:dyDescent="0.25">
      <c r="A614" s="23">
        <v>38533</v>
      </c>
      <c r="B614" s="69">
        <v>58.18</v>
      </c>
      <c r="D614" s="23">
        <v>38533</v>
      </c>
      <c r="E614" s="49">
        <v>83.36</v>
      </c>
      <c r="G614" s="50">
        <v>159.74</v>
      </c>
      <c r="H614" s="51">
        <f t="shared" si="17"/>
        <v>4.0226272784413247E-3</v>
      </c>
    </row>
    <row r="615" spans="1:8" x14ac:dyDescent="0.25">
      <c r="A615" s="23">
        <v>38564</v>
      </c>
      <c r="B615" s="68">
        <v>58.21</v>
      </c>
      <c r="D615" s="23">
        <v>38564</v>
      </c>
      <c r="E615" s="49">
        <v>83.4</v>
      </c>
      <c r="G615" s="50">
        <v>159.81</v>
      </c>
      <c r="H615" s="51">
        <f t="shared" si="17"/>
        <v>4.3821209465376974E-4</v>
      </c>
    </row>
    <row r="616" spans="1:8" x14ac:dyDescent="0.25">
      <c r="A616" s="23">
        <v>38595</v>
      </c>
      <c r="B616" s="69">
        <v>58.21</v>
      </c>
      <c r="D616" s="23">
        <v>38595</v>
      </c>
      <c r="E616" s="49">
        <v>83.4</v>
      </c>
      <c r="G616" s="50">
        <v>159.82</v>
      </c>
      <c r="H616" s="51">
        <f t="shared" si="17"/>
        <v>6.257430698949318E-5</v>
      </c>
    </row>
    <row r="617" spans="1:8" x14ac:dyDescent="0.25">
      <c r="A617" s="23">
        <v>38625</v>
      </c>
      <c r="B617" s="68">
        <v>58.46</v>
      </c>
      <c r="D617" s="23">
        <v>38625</v>
      </c>
      <c r="E617" s="49">
        <v>83.76</v>
      </c>
      <c r="G617" s="50">
        <v>160.5</v>
      </c>
      <c r="H617" s="51">
        <f t="shared" si="17"/>
        <v>4.2547866349643779E-3</v>
      </c>
    </row>
    <row r="618" spans="1:8" x14ac:dyDescent="0.25">
      <c r="A618" s="23">
        <v>38656</v>
      </c>
      <c r="B618" s="69">
        <v>58.6</v>
      </c>
      <c r="D618" s="23">
        <v>38656</v>
      </c>
      <c r="E618" s="49">
        <v>83.95</v>
      </c>
      <c r="G618" s="50">
        <v>160.87</v>
      </c>
      <c r="H618" s="51">
        <f t="shared" si="17"/>
        <v>2.3052959501557915E-3</v>
      </c>
    </row>
    <row r="619" spans="1:8" x14ac:dyDescent="0.25">
      <c r="A619" s="23">
        <v>38686</v>
      </c>
      <c r="B619" s="68">
        <v>58.66</v>
      </c>
      <c r="D619" s="23">
        <v>38686</v>
      </c>
      <c r="E619" s="49">
        <v>84.05</v>
      </c>
      <c r="G619" s="50">
        <v>161.05000000000001</v>
      </c>
      <c r="H619" s="51">
        <f t="shared" si="17"/>
        <v>1.1189158948219481E-3</v>
      </c>
    </row>
    <row r="620" spans="1:8" x14ac:dyDescent="0.25">
      <c r="A620" s="23">
        <v>38717</v>
      </c>
      <c r="B620" s="70">
        <v>58.7</v>
      </c>
      <c r="D620" s="23">
        <v>38717</v>
      </c>
      <c r="E620" s="49">
        <v>84.1</v>
      </c>
      <c r="G620" s="50">
        <v>162.04</v>
      </c>
      <c r="H620" s="51">
        <f t="shared" si="17"/>
        <v>6.1471592673081688E-3</v>
      </c>
    </row>
    <row r="621" spans="1:8" x14ac:dyDescent="0.25">
      <c r="A621" s="23">
        <v>38748</v>
      </c>
      <c r="B621" s="68">
        <v>59.02</v>
      </c>
      <c r="D621" s="23">
        <v>38748</v>
      </c>
      <c r="E621" s="49">
        <v>84.56</v>
      </c>
      <c r="G621" s="50">
        <v>163.1</v>
      </c>
      <c r="H621" s="51">
        <f t="shared" si="17"/>
        <v>6.5415946679832282E-3</v>
      </c>
    </row>
    <row r="622" spans="1:8" x14ac:dyDescent="0.25">
      <c r="A622" s="23">
        <v>38776</v>
      </c>
      <c r="B622" s="69">
        <v>59.41</v>
      </c>
      <c r="D622" s="23">
        <v>38776</v>
      </c>
      <c r="E622" s="49">
        <v>85.11</v>
      </c>
      <c r="G622" s="50">
        <v>164.25</v>
      </c>
      <c r="H622" s="51">
        <f t="shared" si="17"/>
        <v>7.0508890251379875E-3</v>
      </c>
    </row>
    <row r="623" spans="1:8" x14ac:dyDescent="0.25">
      <c r="A623" s="23">
        <v>38807</v>
      </c>
      <c r="B623" s="68">
        <v>59.83</v>
      </c>
      <c r="D623" s="23">
        <v>38807</v>
      </c>
      <c r="E623" s="49">
        <v>85.71</v>
      </c>
      <c r="G623" s="50">
        <v>164.98</v>
      </c>
      <c r="H623" s="51">
        <f t="shared" si="17"/>
        <v>4.444444444444382E-3</v>
      </c>
    </row>
    <row r="624" spans="1:8" x14ac:dyDescent="0.25">
      <c r="A624" s="23">
        <v>38837</v>
      </c>
      <c r="B624" s="69">
        <v>60.09</v>
      </c>
      <c r="D624" s="23">
        <v>38837</v>
      </c>
      <c r="E624" s="49">
        <v>86.1</v>
      </c>
      <c r="G624" s="50">
        <v>165.52</v>
      </c>
      <c r="H624" s="51">
        <f t="shared" si="17"/>
        <v>3.2731240150322494E-3</v>
      </c>
    </row>
    <row r="625" spans="1:8" x14ac:dyDescent="0.25">
      <c r="A625" s="23">
        <v>38868</v>
      </c>
      <c r="B625" s="68">
        <v>60.29</v>
      </c>
      <c r="D625" s="23">
        <v>38868</v>
      </c>
      <c r="E625" s="49">
        <v>86.38</v>
      </c>
      <c r="G625" s="50">
        <v>166.03</v>
      </c>
      <c r="H625" s="51">
        <f t="shared" si="17"/>
        <v>3.0811986466891669E-3</v>
      </c>
    </row>
    <row r="626" spans="1:8" x14ac:dyDescent="0.25">
      <c r="A626" s="23">
        <v>38898</v>
      </c>
      <c r="B626" s="69">
        <v>60.48</v>
      </c>
      <c r="D626" s="23">
        <v>38898</v>
      </c>
      <c r="E626" s="49">
        <v>86.64</v>
      </c>
      <c r="G626" s="50">
        <v>166.71</v>
      </c>
      <c r="H626" s="51">
        <f t="shared" si="17"/>
        <v>4.0956453652954694E-3</v>
      </c>
    </row>
    <row r="627" spans="1:8" x14ac:dyDescent="0.25">
      <c r="A627" s="23">
        <v>38929</v>
      </c>
      <c r="B627" s="68">
        <v>60.73</v>
      </c>
      <c r="D627" s="23">
        <v>38929</v>
      </c>
      <c r="E627" s="49">
        <v>87</v>
      </c>
      <c r="G627" s="50">
        <v>167.37</v>
      </c>
      <c r="H627" s="51">
        <f t="shared" si="17"/>
        <v>3.9589706676263969E-3</v>
      </c>
    </row>
    <row r="628" spans="1:8" x14ac:dyDescent="0.25">
      <c r="A628" s="23">
        <v>38960</v>
      </c>
      <c r="B628" s="69">
        <v>60.96</v>
      </c>
      <c r="D628" s="23">
        <v>38960</v>
      </c>
      <c r="E628" s="49">
        <v>87.34</v>
      </c>
      <c r="G628" s="50">
        <v>167.85</v>
      </c>
      <c r="H628" s="51">
        <f t="shared" si="17"/>
        <v>2.8678974726652909E-3</v>
      </c>
    </row>
    <row r="629" spans="1:8" x14ac:dyDescent="0.25">
      <c r="A629" s="23">
        <v>38990</v>
      </c>
      <c r="B629" s="68">
        <v>61.14</v>
      </c>
      <c r="D629" s="23">
        <v>38990</v>
      </c>
      <c r="E629" s="49">
        <v>87.59</v>
      </c>
      <c r="G629" s="50">
        <v>167.6</v>
      </c>
      <c r="H629" s="51">
        <f t="shared" si="17"/>
        <v>-1.4894250819183796E-3</v>
      </c>
    </row>
    <row r="630" spans="1:8" x14ac:dyDescent="0.25">
      <c r="A630" s="23">
        <v>39021</v>
      </c>
      <c r="B630" s="69">
        <v>61.05</v>
      </c>
      <c r="D630" s="23">
        <v>39021</v>
      </c>
      <c r="E630" s="49">
        <v>87.46</v>
      </c>
      <c r="G630" s="50">
        <v>168</v>
      </c>
      <c r="H630" s="51">
        <f t="shared" si="17"/>
        <v>2.386634844868769E-3</v>
      </c>
    </row>
    <row r="631" spans="1:8" x14ac:dyDescent="0.25">
      <c r="A631" s="23">
        <v>39051</v>
      </c>
      <c r="B631" s="68">
        <v>61.19</v>
      </c>
      <c r="D631" s="23">
        <v>39051</v>
      </c>
      <c r="E631" s="49">
        <v>87.67</v>
      </c>
      <c r="G631" s="50">
        <v>168.38</v>
      </c>
      <c r="H631" s="51">
        <f t="shared" si="17"/>
        <v>2.261904761904735E-3</v>
      </c>
    </row>
    <row r="632" spans="1:8" x14ac:dyDescent="0.25">
      <c r="A632" s="23">
        <v>39082</v>
      </c>
      <c r="B632" s="70">
        <v>61.33</v>
      </c>
      <c r="D632" s="23">
        <v>39082</v>
      </c>
      <c r="E632" s="49">
        <v>87.87</v>
      </c>
      <c r="G632" s="50">
        <v>169.67</v>
      </c>
      <c r="H632" s="51">
        <f t="shared" si="17"/>
        <v>7.661242427841739E-3</v>
      </c>
    </row>
    <row r="633" spans="1:8" x14ac:dyDescent="0.25">
      <c r="A633" s="23">
        <v>39113</v>
      </c>
      <c r="B633" s="68">
        <v>61.8</v>
      </c>
      <c r="D633" s="23">
        <v>39113</v>
      </c>
      <c r="E633" s="49">
        <v>88.54</v>
      </c>
      <c r="G633" s="50">
        <v>171.66</v>
      </c>
      <c r="H633" s="51">
        <f t="shared" si="17"/>
        <v>1.1728649731832436E-2</v>
      </c>
    </row>
    <row r="634" spans="1:8" x14ac:dyDescent="0.25">
      <c r="A634" s="23">
        <v>39141</v>
      </c>
      <c r="B634" s="69">
        <v>62.53</v>
      </c>
      <c r="D634" s="23">
        <v>39141</v>
      </c>
      <c r="E634" s="49">
        <v>89.58</v>
      </c>
      <c r="G634" s="50">
        <v>173.74</v>
      </c>
      <c r="H634" s="51">
        <f t="shared" si="17"/>
        <v>1.2116975416521103E-2</v>
      </c>
    </row>
    <row r="635" spans="1:8" x14ac:dyDescent="0.25">
      <c r="A635" s="23">
        <v>39172</v>
      </c>
      <c r="B635" s="68">
        <v>63.29</v>
      </c>
      <c r="D635" s="23">
        <v>39172</v>
      </c>
      <c r="E635" s="49">
        <v>90.67</v>
      </c>
      <c r="G635" s="50">
        <v>175.3</v>
      </c>
      <c r="H635" s="51">
        <f t="shared" si="17"/>
        <v>8.9789340393691842E-3</v>
      </c>
    </row>
    <row r="636" spans="1:8" x14ac:dyDescent="0.25">
      <c r="A636" s="23">
        <v>39202</v>
      </c>
      <c r="B636" s="69">
        <v>63.85</v>
      </c>
      <c r="D636" s="23">
        <v>39202</v>
      </c>
      <c r="E636" s="49">
        <v>91.48</v>
      </c>
      <c r="G636" s="50">
        <v>175.83</v>
      </c>
      <c r="H636" s="51">
        <f t="shared" si="17"/>
        <v>3.0233884768967548E-3</v>
      </c>
    </row>
    <row r="637" spans="1:8" x14ac:dyDescent="0.25">
      <c r="A637" s="23">
        <v>39233</v>
      </c>
      <c r="B637" s="68">
        <v>64.05</v>
      </c>
      <c r="D637" s="23">
        <v>39233</v>
      </c>
      <c r="E637" s="49">
        <v>91.76</v>
      </c>
      <c r="G637" s="50">
        <v>176.05</v>
      </c>
      <c r="H637" s="51">
        <f t="shared" si="17"/>
        <v>1.2512085537166515E-3</v>
      </c>
    </row>
    <row r="638" spans="1:8" x14ac:dyDescent="0.25">
      <c r="A638" s="23">
        <v>39263</v>
      </c>
      <c r="B638" s="69">
        <v>64.12</v>
      </c>
      <c r="D638" s="23">
        <v>39263</v>
      </c>
      <c r="E638" s="49">
        <v>91.87</v>
      </c>
      <c r="G638" s="50">
        <v>176.34</v>
      </c>
      <c r="H638" s="51">
        <f t="shared" si="17"/>
        <v>1.6472593013348027E-3</v>
      </c>
    </row>
    <row r="639" spans="1:8" x14ac:dyDescent="0.25">
      <c r="A639" s="23">
        <v>39294</v>
      </c>
      <c r="B639" s="68">
        <v>64.23</v>
      </c>
      <c r="D639" s="23">
        <v>39294</v>
      </c>
      <c r="E639" s="49">
        <v>92.02</v>
      </c>
      <c r="G639" s="50">
        <v>176.1</v>
      </c>
      <c r="H639" s="51">
        <f t="shared" si="17"/>
        <v>-1.3610071452875643E-3</v>
      </c>
    </row>
    <row r="640" spans="1:8" x14ac:dyDescent="0.25">
      <c r="A640" s="23">
        <v>39325</v>
      </c>
      <c r="B640" s="69">
        <v>64.14</v>
      </c>
      <c r="D640" s="23">
        <v>39325</v>
      </c>
      <c r="E640" s="55">
        <v>91.9</v>
      </c>
      <c r="G640" s="50">
        <v>176.25</v>
      </c>
      <c r="H640" s="51">
        <f t="shared" si="17"/>
        <v>8.5178875638844799E-4</v>
      </c>
    </row>
    <row r="641" spans="1:8" x14ac:dyDescent="0.25">
      <c r="A641" s="23">
        <v>39355</v>
      </c>
      <c r="B641" s="68">
        <v>64.2</v>
      </c>
      <c r="D641" s="23">
        <v>39355</v>
      </c>
      <c r="E641" s="55">
        <v>91.97</v>
      </c>
      <c r="G641" s="50">
        <v>176.26</v>
      </c>
      <c r="H641" s="51">
        <f t="shared" si="17"/>
        <v>5.6737588652430669E-5</v>
      </c>
    </row>
    <row r="642" spans="1:8" x14ac:dyDescent="0.25">
      <c r="A642" s="23">
        <v>39386</v>
      </c>
      <c r="B642" s="69">
        <v>64.2</v>
      </c>
      <c r="D642" s="23">
        <v>39386</v>
      </c>
      <c r="E642" s="55">
        <v>91.98</v>
      </c>
      <c r="G642" s="50">
        <v>177.09</v>
      </c>
      <c r="H642" s="51">
        <f t="shared" si="17"/>
        <v>4.7089526835357573E-3</v>
      </c>
    </row>
    <row r="643" spans="1:8" x14ac:dyDescent="0.25">
      <c r="A643" s="23">
        <v>39416</v>
      </c>
      <c r="B643" s="68">
        <v>64.510000000000005</v>
      </c>
      <c r="D643" s="23">
        <v>39416</v>
      </c>
      <c r="E643" s="55">
        <v>92.42</v>
      </c>
      <c r="G643" s="50">
        <v>177.97</v>
      </c>
      <c r="H643" s="51">
        <f t="shared" si="17"/>
        <v>4.96922468801172E-3</v>
      </c>
    </row>
    <row r="644" spans="1:8" x14ac:dyDescent="0.25">
      <c r="A644" s="23">
        <v>39447</v>
      </c>
      <c r="B644" s="70">
        <v>64.819999999999993</v>
      </c>
      <c r="D644" s="23">
        <v>39447</v>
      </c>
      <c r="E644" s="55">
        <v>92.87</v>
      </c>
      <c r="G644" s="50">
        <v>179.85</v>
      </c>
      <c r="H644" s="51">
        <f t="shared" si="17"/>
        <v>1.0563578131145673E-2</v>
      </c>
    </row>
    <row r="645" spans="1:8" x14ac:dyDescent="0.25">
      <c r="A645" s="23">
        <v>39478</v>
      </c>
      <c r="B645" s="68">
        <v>65.510000000000005</v>
      </c>
      <c r="D645" s="23">
        <v>39478</v>
      </c>
      <c r="E645" s="55">
        <v>93.85</v>
      </c>
      <c r="G645" s="50">
        <v>182.56</v>
      </c>
      <c r="H645" s="51">
        <f t="shared" ref="H645:H655" si="18">(+G645-G644)/G644</f>
        <v>1.5068112315818782E-2</v>
      </c>
    </row>
    <row r="646" spans="1:8" x14ac:dyDescent="0.25">
      <c r="A646" s="23">
        <v>39507</v>
      </c>
      <c r="B646" s="69">
        <v>66.5</v>
      </c>
      <c r="D646" s="23">
        <v>39507</v>
      </c>
      <c r="E646" s="55">
        <v>95.27</v>
      </c>
      <c r="G646" s="50">
        <v>184.04</v>
      </c>
      <c r="H646" s="51">
        <f t="shared" si="18"/>
        <v>8.1069237510954743E-3</v>
      </c>
    </row>
    <row r="647" spans="1:8" x14ac:dyDescent="0.25">
      <c r="A647" s="23">
        <v>39538</v>
      </c>
      <c r="B647" s="68">
        <v>67.040000000000006</v>
      </c>
      <c r="D647" s="23">
        <v>39538</v>
      </c>
      <c r="E647" s="55">
        <v>96.04</v>
      </c>
      <c r="G647" s="50">
        <v>185.35</v>
      </c>
      <c r="H647" s="51">
        <f t="shared" si="18"/>
        <v>7.1180178222125749E-3</v>
      </c>
    </row>
    <row r="648" spans="1:8" x14ac:dyDescent="0.25">
      <c r="A648" s="23">
        <v>39568</v>
      </c>
      <c r="B648" s="69">
        <v>67.510000000000005</v>
      </c>
      <c r="D648" s="23">
        <v>39568</v>
      </c>
      <c r="E648" s="55">
        <v>96.72</v>
      </c>
      <c r="G648" s="50">
        <v>187.07</v>
      </c>
      <c r="H648" s="51">
        <f t="shared" si="18"/>
        <v>9.2797410304828638E-3</v>
      </c>
    </row>
    <row r="649" spans="1:8" x14ac:dyDescent="0.25">
      <c r="A649" s="23">
        <v>39599</v>
      </c>
      <c r="B649" s="68">
        <v>68.14</v>
      </c>
      <c r="D649" s="23">
        <v>39599</v>
      </c>
      <c r="E649" s="55">
        <v>97.62</v>
      </c>
      <c r="G649" s="50">
        <v>188.69</v>
      </c>
      <c r="H649" s="51">
        <f t="shared" si="18"/>
        <v>8.6598599454749802E-3</v>
      </c>
    </row>
    <row r="650" spans="1:8" x14ac:dyDescent="0.25">
      <c r="A650" s="23">
        <v>39629</v>
      </c>
      <c r="B650" s="69">
        <v>68.73</v>
      </c>
      <c r="D650" s="23">
        <v>39629</v>
      </c>
      <c r="E650" s="55">
        <v>98.47</v>
      </c>
      <c r="G650" s="50">
        <v>189.6</v>
      </c>
      <c r="H650" s="51">
        <f t="shared" si="18"/>
        <v>4.8227251046690156E-3</v>
      </c>
    </row>
    <row r="651" spans="1:8" x14ac:dyDescent="0.25">
      <c r="A651" s="23">
        <v>39660</v>
      </c>
      <c r="B651" s="68">
        <v>69.06</v>
      </c>
      <c r="D651" s="23">
        <v>39660</v>
      </c>
      <c r="E651" s="55">
        <v>98.94</v>
      </c>
      <c r="G651" s="50">
        <v>189.96</v>
      </c>
      <c r="H651" s="51">
        <f t="shared" si="18"/>
        <v>1.8987341772152618E-3</v>
      </c>
    </row>
    <row r="652" spans="1:8" x14ac:dyDescent="0.25">
      <c r="A652" s="23">
        <v>39691</v>
      </c>
      <c r="B652" s="69">
        <v>69.19</v>
      </c>
      <c r="D652" s="23">
        <v>39691</v>
      </c>
      <c r="E652" s="55">
        <v>99.13</v>
      </c>
      <c r="G652" s="50">
        <v>189.6</v>
      </c>
      <c r="H652" s="51">
        <f t="shared" si="18"/>
        <v>-1.8951358180670332E-3</v>
      </c>
    </row>
    <row r="653" spans="1:8" x14ac:dyDescent="0.25">
      <c r="A653" s="23">
        <v>39721</v>
      </c>
      <c r="B653" s="68">
        <v>69.06</v>
      </c>
      <c r="D653" s="23">
        <v>39721</v>
      </c>
      <c r="E653" s="55">
        <v>98.94</v>
      </c>
      <c r="G653" s="50">
        <v>190.25</v>
      </c>
      <c r="H653" s="51">
        <f t="shared" si="18"/>
        <v>3.428270042194123E-3</v>
      </c>
    </row>
    <row r="654" spans="1:8" x14ac:dyDescent="0.25">
      <c r="A654" s="23">
        <v>39752</v>
      </c>
      <c r="B654" s="69">
        <v>69.3</v>
      </c>
      <c r="D654" s="23">
        <v>39752</v>
      </c>
      <c r="E654" s="55">
        <v>99.28</v>
      </c>
      <c r="G654" s="50">
        <v>190.78</v>
      </c>
      <c r="H654" s="51">
        <f t="shared" si="18"/>
        <v>2.7858081471747761E-3</v>
      </c>
    </row>
    <row r="655" spans="1:8" x14ac:dyDescent="0.25">
      <c r="A655" s="23">
        <v>39782</v>
      </c>
      <c r="B655" s="68">
        <v>69.489999999999995</v>
      </c>
      <c r="D655" s="23">
        <v>39782</v>
      </c>
      <c r="E655" s="55">
        <v>99.56</v>
      </c>
      <c r="G655" s="50">
        <v>191.63</v>
      </c>
      <c r="H655" s="51">
        <f t="shared" si="18"/>
        <v>4.4553936471327937E-3</v>
      </c>
    </row>
    <row r="656" spans="1:8" x14ac:dyDescent="0.25">
      <c r="A656" s="23">
        <v>39813</v>
      </c>
      <c r="B656" s="70">
        <v>69.8</v>
      </c>
      <c r="D656" s="23">
        <v>39813</v>
      </c>
      <c r="E656" s="55">
        <v>100</v>
      </c>
      <c r="G656" s="50"/>
      <c r="H656" s="51"/>
    </row>
    <row r="657" spans="1:8" x14ac:dyDescent="0.25">
      <c r="A657" s="23">
        <v>39844</v>
      </c>
      <c r="B657" s="68">
        <v>70.209999999999994</v>
      </c>
      <c r="D657" s="23">
        <v>39844</v>
      </c>
      <c r="E657" s="55">
        <v>100.59</v>
      </c>
      <c r="G657" s="50"/>
      <c r="H657" s="51"/>
    </row>
    <row r="658" spans="1:8" x14ac:dyDescent="0.25">
      <c r="A658" s="23">
        <v>39872</v>
      </c>
      <c r="B658" s="69">
        <v>70.8</v>
      </c>
      <c r="D658" s="23">
        <v>39872</v>
      </c>
      <c r="E658" s="55">
        <v>101.43</v>
      </c>
      <c r="G658" s="50"/>
      <c r="H658" s="51"/>
    </row>
    <row r="659" spans="1:8" x14ac:dyDescent="0.25">
      <c r="A659" s="23">
        <v>39903</v>
      </c>
      <c r="B659" s="68">
        <v>71.150000000000006</v>
      </c>
      <c r="D659" s="23">
        <v>39903</v>
      </c>
      <c r="E659" s="55">
        <v>101.94</v>
      </c>
      <c r="G659" s="50"/>
      <c r="H659" s="51"/>
    </row>
    <row r="660" spans="1:8" x14ac:dyDescent="0.25">
      <c r="A660" s="23">
        <v>39933</v>
      </c>
      <c r="B660" s="69">
        <v>71.38</v>
      </c>
      <c r="D660" s="23">
        <v>39933</v>
      </c>
      <c r="E660" s="55">
        <v>102.26</v>
      </c>
      <c r="G660" s="50"/>
      <c r="H660" s="51"/>
    </row>
    <row r="661" spans="1:8" x14ac:dyDescent="0.25">
      <c r="A661" s="23">
        <v>39964</v>
      </c>
      <c r="B661" s="68">
        <v>71.39</v>
      </c>
      <c r="D661" s="23">
        <v>39964</v>
      </c>
      <c r="E661" s="55">
        <v>102.28</v>
      </c>
      <c r="G661" s="50"/>
      <c r="H661" s="51"/>
    </row>
    <row r="662" spans="1:8" x14ac:dyDescent="0.25">
      <c r="A662" s="23">
        <v>39994</v>
      </c>
      <c r="B662" s="69">
        <v>71.349999999999994</v>
      </c>
      <c r="D662" s="23">
        <v>39994</v>
      </c>
      <c r="E662" s="55">
        <v>102.22</v>
      </c>
      <c r="G662" s="50"/>
      <c r="H662" s="51"/>
    </row>
    <row r="663" spans="1:8" x14ac:dyDescent="0.25">
      <c r="A663" s="23">
        <v>40025</v>
      </c>
      <c r="B663" s="68">
        <v>71.319999999999993</v>
      </c>
      <c r="D663" s="23">
        <v>40025</v>
      </c>
      <c r="E663" s="55">
        <v>102.18</v>
      </c>
      <c r="G663" s="50"/>
      <c r="H663" s="51"/>
    </row>
    <row r="664" spans="1:8" x14ac:dyDescent="0.25">
      <c r="A664" s="23">
        <v>40056</v>
      </c>
      <c r="B664" s="69">
        <v>71.349999999999994</v>
      </c>
      <c r="D664" s="23">
        <v>40056</v>
      </c>
      <c r="E664" s="55">
        <v>102.23</v>
      </c>
      <c r="G664" s="50"/>
      <c r="H664" s="51"/>
    </row>
    <row r="665" spans="1:8" x14ac:dyDescent="0.25">
      <c r="A665" s="23">
        <v>40086</v>
      </c>
      <c r="B665" s="68">
        <v>71.28</v>
      </c>
      <c r="D665" s="23">
        <v>40086</v>
      </c>
      <c r="E665" s="55">
        <v>102.12</v>
      </c>
      <c r="G665" s="50"/>
      <c r="H665" s="51"/>
    </row>
    <row r="666" spans="1:8" x14ac:dyDescent="0.25">
      <c r="A666" s="23">
        <v>40117</v>
      </c>
      <c r="B666" s="69">
        <v>71.19</v>
      </c>
      <c r="D666" s="23">
        <v>40117</v>
      </c>
      <c r="E666" s="55">
        <v>101.98</v>
      </c>
      <c r="G666" s="50"/>
      <c r="H666" s="51"/>
    </row>
    <row r="667" spans="1:8" x14ac:dyDescent="0.25">
      <c r="A667" s="23">
        <v>40147</v>
      </c>
      <c r="B667" s="68">
        <v>71.14</v>
      </c>
      <c r="D667" s="23">
        <v>40147</v>
      </c>
      <c r="E667" s="55">
        <v>101.92</v>
      </c>
      <c r="G667" s="50"/>
      <c r="H667" s="51"/>
    </row>
    <row r="668" spans="1:8" x14ac:dyDescent="0.25">
      <c r="A668" s="23">
        <v>40178</v>
      </c>
      <c r="B668" s="70">
        <v>71.2</v>
      </c>
      <c r="D668" s="23">
        <v>40178</v>
      </c>
      <c r="E668" s="55">
        <v>102</v>
      </c>
      <c r="G668" s="50"/>
      <c r="H668" s="51"/>
    </row>
    <row r="669" spans="1:8" x14ac:dyDescent="0.25">
      <c r="A669" s="23">
        <v>40209</v>
      </c>
      <c r="B669" s="68">
        <v>71.69</v>
      </c>
      <c r="D669" s="23">
        <v>40209</v>
      </c>
      <c r="E669" s="55">
        <v>102.7</v>
      </c>
      <c r="G669" s="50"/>
      <c r="H669" s="51"/>
    </row>
    <row r="670" spans="1:8" x14ac:dyDescent="0.25">
      <c r="A670" s="23">
        <v>40237</v>
      </c>
      <c r="B670" s="69">
        <v>72.28</v>
      </c>
      <c r="D670" s="23">
        <v>40237</v>
      </c>
      <c r="E670" s="55">
        <v>103.55</v>
      </c>
      <c r="G670" s="50"/>
      <c r="H670" s="51"/>
    </row>
    <row r="671" spans="1:8" x14ac:dyDescent="0.25">
      <c r="A671" s="23">
        <v>40268</v>
      </c>
      <c r="B671" s="68">
        <v>72.459999999999994</v>
      </c>
      <c r="D671" s="23">
        <v>40268</v>
      </c>
      <c r="E671" s="55">
        <v>103.81</v>
      </c>
      <c r="G671" s="50"/>
      <c r="H671" s="51"/>
    </row>
    <row r="672" spans="1:8" x14ac:dyDescent="0.25">
      <c r="A672" s="23">
        <v>40298</v>
      </c>
      <c r="B672" s="69">
        <v>72.790000000000006</v>
      </c>
      <c r="D672" s="23">
        <v>40298</v>
      </c>
      <c r="E672" s="55">
        <v>104.29</v>
      </c>
      <c r="G672" s="50"/>
      <c r="H672" s="51"/>
    </row>
    <row r="673" spans="1:8" x14ac:dyDescent="0.25">
      <c r="A673" s="23">
        <v>40329</v>
      </c>
      <c r="B673" s="68">
        <v>72.87</v>
      </c>
      <c r="D673" s="23">
        <v>40329</v>
      </c>
      <c r="E673" s="55">
        <v>104.4</v>
      </c>
      <c r="G673" s="50"/>
      <c r="H673" s="51"/>
    </row>
    <row r="674" spans="1:8" x14ac:dyDescent="0.25">
      <c r="A674" s="23">
        <v>40359</v>
      </c>
      <c r="B674" s="69">
        <v>72.95</v>
      </c>
      <c r="D674" s="23">
        <v>40359</v>
      </c>
      <c r="E674" s="55">
        <v>104.52</v>
      </c>
      <c r="G674" s="50"/>
      <c r="H674" s="51"/>
    </row>
    <row r="675" spans="1:8" x14ac:dyDescent="0.25">
      <c r="A675" s="23">
        <v>40390</v>
      </c>
      <c r="B675" s="68">
        <v>72.92</v>
      </c>
      <c r="D675" s="23">
        <v>40390</v>
      </c>
      <c r="E675" s="55">
        <v>104.47</v>
      </c>
      <c r="G675" s="50"/>
      <c r="H675" s="51"/>
    </row>
    <row r="676" spans="1:8" x14ac:dyDescent="0.25">
      <c r="A676" s="23">
        <v>40421</v>
      </c>
      <c r="B676" s="69">
        <v>73</v>
      </c>
      <c r="D676" s="23">
        <v>40421</v>
      </c>
      <c r="E676" s="55">
        <v>104.59</v>
      </c>
      <c r="G676" s="50"/>
      <c r="H676" s="51"/>
    </row>
    <row r="677" spans="1:8" x14ac:dyDescent="0.25">
      <c r="A677" s="23">
        <v>40451</v>
      </c>
      <c r="B677" s="68">
        <v>72.900000000000006</v>
      </c>
      <c r="D677" s="23">
        <v>40451</v>
      </c>
      <c r="E677" s="55">
        <v>104.45</v>
      </c>
      <c r="G677" s="50"/>
      <c r="H677" s="51"/>
    </row>
    <row r="678" spans="1:8" x14ac:dyDescent="0.25">
      <c r="A678" s="23">
        <v>40482</v>
      </c>
      <c r="B678" s="69">
        <v>72.84</v>
      </c>
      <c r="D678" s="23">
        <v>40482</v>
      </c>
      <c r="E678" s="55">
        <v>104.36</v>
      </c>
      <c r="G678" s="50"/>
      <c r="H678" s="51"/>
    </row>
    <row r="679" spans="1:8" x14ac:dyDescent="0.25">
      <c r="A679" s="23">
        <v>40512</v>
      </c>
      <c r="B679" s="68">
        <v>72.98</v>
      </c>
      <c r="D679" s="23">
        <v>40512</v>
      </c>
      <c r="E679" s="55">
        <v>104.56</v>
      </c>
      <c r="G679" s="50"/>
      <c r="H679" s="51"/>
    </row>
    <row r="680" spans="1:8" x14ac:dyDescent="0.25">
      <c r="A680" s="23">
        <v>40543</v>
      </c>
      <c r="B680" s="70">
        <v>73.45</v>
      </c>
      <c r="D680" s="23">
        <v>40543</v>
      </c>
      <c r="E680" s="55">
        <v>105.24</v>
      </c>
      <c r="G680" s="50"/>
      <c r="H680" s="51"/>
    </row>
    <row r="681" spans="1:8" x14ac:dyDescent="0.25">
      <c r="A681" s="23">
        <v>40574</v>
      </c>
      <c r="B681" s="68">
        <v>74.12</v>
      </c>
      <c r="D681" s="23">
        <v>40574</v>
      </c>
      <c r="E681" s="55">
        <v>106.19</v>
      </c>
      <c r="G681" s="50"/>
      <c r="H681" s="51"/>
    </row>
    <row r="682" spans="1:8" x14ac:dyDescent="0.25">
      <c r="A682" s="23">
        <v>40602</v>
      </c>
      <c r="B682" s="69">
        <v>74.569999999999993</v>
      </c>
      <c r="D682" s="23">
        <v>40602</v>
      </c>
      <c r="E682" s="55">
        <v>106.83</v>
      </c>
      <c r="G682" s="50"/>
      <c r="H682" s="51"/>
    </row>
    <row r="683" spans="1:8" x14ac:dyDescent="0.25">
      <c r="A683" s="23">
        <v>40633</v>
      </c>
      <c r="B683" s="68">
        <v>74.77</v>
      </c>
      <c r="D683" s="23">
        <v>40633</v>
      </c>
      <c r="E683" s="55">
        <v>107.12</v>
      </c>
      <c r="G683" s="50"/>
      <c r="H683" s="51"/>
    </row>
    <row r="684" spans="1:8" x14ac:dyDescent="0.25">
      <c r="A684" s="23">
        <v>40663</v>
      </c>
      <c r="B684" s="69">
        <v>74.86</v>
      </c>
      <c r="D684" s="23">
        <v>40663</v>
      </c>
      <c r="E684" s="55">
        <v>107.25</v>
      </c>
      <c r="G684" s="50"/>
      <c r="H684" s="51"/>
    </row>
    <row r="685" spans="1:8" x14ac:dyDescent="0.25">
      <c r="A685" s="23">
        <v>40694</v>
      </c>
      <c r="B685" s="68">
        <v>75.069999999999993</v>
      </c>
      <c r="D685" s="23">
        <v>40694</v>
      </c>
      <c r="E685" s="55">
        <v>107.55</v>
      </c>
      <c r="G685" s="50"/>
      <c r="H685" s="51"/>
    </row>
    <row r="686" spans="1:8" x14ac:dyDescent="0.25">
      <c r="A686" s="23">
        <v>40724</v>
      </c>
      <c r="B686" s="69">
        <v>75.31</v>
      </c>
      <c r="D686" s="23">
        <v>40724</v>
      </c>
      <c r="E686" s="55">
        <v>107.9</v>
      </c>
      <c r="G686" s="50"/>
      <c r="H686" s="51"/>
    </row>
    <row r="687" spans="1:8" x14ac:dyDescent="0.25">
      <c r="A687" s="23">
        <v>40755</v>
      </c>
      <c r="B687" s="68">
        <v>75.42</v>
      </c>
      <c r="D687" s="23">
        <v>40755</v>
      </c>
      <c r="E687" s="55">
        <v>108.05</v>
      </c>
      <c r="G687" s="50"/>
      <c r="H687" s="51"/>
    </row>
    <row r="688" spans="1:8" x14ac:dyDescent="0.25">
      <c r="A688" s="23">
        <v>40786</v>
      </c>
      <c r="B688" s="69">
        <v>75.39</v>
      </c>
      <c r="D688" s="23">
        <v>40786</v>
      </c>
      <c r="E688" s="55">
        <v>108.01</v>
      </c>
      <c r="G688" s="50"/>
      <c r="H688" s="51"/>
    </row>
    <row r="689" spans="1:8" x14ac:dyDescent="0.25">
      <c r="A689" s="23">
        <v>40816</v>
      </c>
      <c r="B689" s="68">
        <v>75.62</v>
      </c>
      <c r="D689" s="23">
        <v>40816</v>
      </c>
      <c r="E689" s="56">
        <v>108.35</v>
      </c>
      <c r="G689" s="50"/>
      <c r="H689" s="51"/>
    </row>
    <row r="690" spans="1:8" x14ac:dyDescent="0.25">
      <c r="A690" s="23">
        <v>40847</v>
      </c>
      <c r="B690" s="69">
        <v>75.77</v>
      </c>
      <c r="D690" s="23">
        <v>40847</v>
      </c>
      <c r="E690" s="56">
        <v>108.55</v>
      </c>
      <c r="G690" s="50"/>
      <c r="H690" s="51"/>
    </row>
    <row r="691" spans="1:8" x14ac:dyDescent="0.25">
      <c r="A691" s="23">
        <v>40877</v>
      </c>
      <c r="B691" s="68">
        <v>75.87</v>
      </c>
      <c r="D691" s="23">
        <v>40877</v>
      </c>
      <c r="E691" s="56">
        <v>108.7</v>
      </c>
      <c r="G691" s="50"/>
      <c r="H691" s="51"/>
    </row>
    <row r="692" spans="1:8" x14ac:dyDescent="0.25">
      <c r="A692" s="23">
        <v>40908</v>
      </c>
      <c r="B692" s="70">
        <v>76.19</v>
      </c>
      <c r="D692" s="23">
        <v>40908</v>
      </c>
      <c r="E692" s="56">
        <v>109.16</v>
      </c>
      <c r="G692" s="50"/>
      <c r="H692" s="51"/>
    </row>
    <row r="693" spans="1:8" x14ac:dyDescent="0.25">
      <c r="A693" s="23">
        <v>40939</v>
      </c>
      <c r="B693" s="68">
        <v>76.75</v>
      </c>
      <c r="D693" s="23">
        <v>40939</v>
      </c>
      <c r="E693" s="56">
        <v>109.96</v>
      </c>
    </row>
    <row r="694" spans="1:8" x14ac:dyDescent="0.25">
      <c r="A694" s="23">
        <v>40968</v>
      </c>
      <c r="B694" s="69">
        <v>77.22</v>
      </c>
      <c r="D694" s="23">
        <v>40968</v>
      </c>
      <c r="E694" s="56">
        <v>110.63</v>
      </c>
    </row>
    <row r="695" spans="1:8" x14ac:dyDescent="0.25">
      <c r="A695" s="23">
        <v>40999</v>
      </c>
      <c r="B695" s="68">
        <v>77.31</v>
      </c>
      <c r="D695" s="23">
        <v>40999</v>
      </c>
      <c r="E695" s="56">
        <v>110.76</v>
      </c>
    </row>
    <row r="696" spans="1:8" x14ac:dyDescent="0.25">
      <c r="A696" s="23">
        <v>41029</v>
      </c>
      <c r="B696" s="69">
        <v>77.42</v>
      </c>
      <c r="D696" s="23">
        <v>41029</v>
      </c>
      <c r="E696" s="56">
        <v>110.92</v>
      </c>
    </row>
    <row r="697" spans="1:8" x14ac:dyDescent="0.25">
      <c r="A697" s="23">
        <v>41060</v>
      </c>
      <c r="B697" s="68">
        <v>77.66</v>
      </c>
      <c r="D697" s="23">
        <v>41060</v>
      </c>
      <c r="E697" s="56">
        <v>111.25</v>
      </c>
    </row>
    <row r="698" spans="1:8" x14ac:dyDescent="0.25">
      <c r="A698" s="23">
        <v>41090</v>
      </c>
      <c r="B698" s="69">
        <v>77.72</v>
      </c>
      <c r="D698" s="23">
        <v>41090</v>
      </c>
      <c r="E698" s="56">
        <v>111.35</v>
      </c>
    </row>
    <row r="699" spans="1:8" x14ac:dyDescent="0.25">
      <c r="A699" s="23">
        <v>41121</v>
      </c>
      <c r="B699" s="68">
        <v>77.7</v>
      </c>
      <c r="D699" s="23">
        <v>41121</v>
      </c>
      <c r="E699" s="56">
        <v>111.32</v>
      </c>
    </row>
    <row r="700" spans="1:8" x14ac:dyDescent="0.25">
      <c r="A700" s="23">
        <v>41152</v>
      </c>
      <c r="B700" s="69">
        <v>77.73</v>
      </c>
      <c r="D700" s="23">
        <v>41152</v>
      </c>
      <c r="E700" s="56">
        <v>111.37</v>
      </c>
    </row>
    <row r="701" spans="1:8" x14ac:dyDescent="0.25">
      <c r="A701" s="23">
        <v>41182</v>
      </c>
      <c r="B701" s="68">
        <v>77.959999999999994</v>
      </c>
      <c r="D701" s="23">
        <v>41182</v>
      </c>
      <c r="E701" s="56">
        <v>111.69</v>
      </c>
    </row>
    <row r="702" spans="1:8" x14ac:dyDescent="0.25">
      <c r="A702" s="23">
        <v>41213</v>
      </c>
      <c r="B702" s="69">
        <v>78.08</v>
      </c>
      <c r="D702" s="23">
        <v>41213</v>
      </c>
      <c r="E702" s="56">
        <v>111.87</v>
      </c>
    </row>
    <row r="703" spans="1:8" x14ac:dyDescent="0.25">
      <c r="A703" s="23">
        <v>41243</v>
      </c>
      <c r="B703" s="68">
        <v>77.98</v>
      </c>
      <c r="D703" s="23">
        <v>41243</v>
      </c>
      <c r="E703" s="56">
        <v>111.72</v>
      </c>
    </row>
    <row r="704" spans="1:8" x14ac:dyDescent="0.25">
      <c r="A704" s="23">
        <v>41274</v>
      </c>
      <c r="B704" s="70">
        <v>78.05</v>
      </c>
      <c r="D704" s="23">
        <v>41274</v>
      </c>
      <c r="E704" s="56">
        <v>111.82</v>
      </c>
    </row>
    <row r="705" spans="1:5" x14ac:dyDescent="0.25">
      <c r="A705" s="23">
        <v>41305</v>
      </c>
      <c r="B705" s="68">
        <v>78.28</v>
      </c>
      <c r="D705" s="23">
        <v>41305</v>
      </c>
      <c r="E705" s="56">
        <v>112.15</v>
      </c>
    </row>
    <row r="706" spans="1:5" x14ac:dyDescent="0.25">
      <c r="A706" s="23">
        <v>41333</v>
      </c>
      <c r="B706" s="69">
        <v>78.63</v>
      </c>
      <c r="D706" s="23">
        <v>41333</v>
      </c>
      <c r="E706" s="56">
        <v>112.65</v>
      </c>
    </row>
    <row r="707" spans="1:5" x14ac:dyDescent="0.25">
      <c r="A707" s="23">
        <v>41364</v>
      </c>
      <c r="B707" s="68">
        <v>78.790000000000006</v>
      </c>
      <c r="D707" s="23">
        <v>41364</v>
      </c>
      <c r="E707" s="56">
        <v>112.88</v>
      </c>
    </row>
    <row r="708" spans="1:5" x14ac:dyDescent="0.25">
      <c r="A708" s="23">
        <v>41394</v>
      </c>
      <c r="B708" s="69">
        <v>78.989999999999995</v>
      </c>
      <c r="D708" s="23">
        <v>41394</v>
      </c>
      <c r="E708" s="56">
        <v>113.16</v>
      </c>
    </row>
    <row r="709" spans="1:5" x14ac:dyDescent="0.25">
      <c r="A709" s="23">
        <v>41425</v>
      </c>
      <c r="B709" s="68">
        <v>79.209999999999994</v>
      </c>
      <c r="D709" s="23">
        <v>41425</v>
      </c>
      <c r="E709" s="56">
        <v>113.48</v>
      </c>
    </row>
    <row r="710" spans="1:5" x14ac:dyDescent="0.25">
      <c r="A710" s="23">
        <v>41455</v>
      </c>
      <c r="B710" s="69">
        <v>79.39</v>
      </c>
      <c r="D710" s="23">
        <v>41455</v>
      </c>
      <c r="E710" s="56">
        <v>113.75</v>
      </c>
    </row>
    <row r="711" spans="1:5" x14ac:dyDescent="0.25">
      <c r="A711" s="23">
        <v>41486</v>
      </c>
      <c r="B711" s="68">
        <v>79.430000000000007</v>
      </c>
      <c r="D711" s="23">
        <v>41486</v>
      </c>
      <c r="E711" s="56">
        <v>113.8</v>
      </c>
    </row>
    <row r="712" spans="1:5" x14ac:dyDescent="0.25">
      <c r="A712" s="23">
        <v>41517</v>
      </c>
      <c r="B712" s="69">
        <v>79.5</v>
      </c>
      <c r="D712" s="23">
        <v>41517</v>
      </c>
      <c r="E712" s="56">
        <v>113.89</v>
      </c>
    </row>
    <row r="713" spans="1:5" x14ac:dyDescent="0.25">
      <c r="A713" s="23">
        <v>41547</v>
      </c>
      <c r="B713" s="68">
        <v>79.73</v>
      </c>
      <c r="D713" s="23">
        <v>41547</v>
      </c>
      <c r="E713" s="56">
        <v>114.23</v>
      </c>
    </row>
    <row r="714" spans="1:5" x14ac:dyDescent="0.25">
      <c r="A714" s="23">
        <v>41578</v>
      </c>
      <c r="B714" s="69">
        <v>79.52</v>
      </c>
      <c r="D714" s="23">
        <v>41578</v>
      </c>
      <c r="E714">
        <v>113.93</v>
      </c>
    </row>
    <row r="715" spans="1:5" x14ac:dyDescent="0.25">
      <c r="A715" s="23">
        <v>41608</v>
      </c>
      <c r="B715" s="68">
        <v>79.349999999999994</v>
      </c>
      <c r="D715" s="23">
        <v>41608</v>
      </c>
      <c r="E715">
        <v>113.68</v>
      </c>
    </row>
    <row r="716" spans="1:5" x14ac:dyDescent="0.25">
      <c r="A716" s="23">
        <v>41639</v>
      </c>
      <c r="B716" s="70">
        <v>79.56</v>
      </c>
      <c r="D716" s="23">
        <v>41639</v>
      </c>
      <c r="E716">
        <v>113.98</v>
      </c>
    </row>
    <row r="717" spans="1:5" x14ac:dyDescent="0.25">
      <c r="A717" s="23">
        <v>41670</v>
      </c>
      <c r="B717" s="68">
        <v>79.95</v>
      </c>
      <c r="D717" s="23">
        <v>41670</v>
      </c>
      <c r="E717">
        <v>114.54</v>
      </c>
    </row>
    <row r="718" spans="1:5" x14ac:dyDescent="0.25">
      <c r="A718" s="23">
        <v>41698</v>
      </c>
      <c r="B718" s="69">
        <v>80.45</v>
      </c>
      <c r="D718" s="23">
        <v>41698</v>
      </c>
      <c r="E718">
        <v>115.26</v>
      </c>
    </row>
    <row r="719" spans="1:5" x14ac:dyDescent="0.25">
      <c r="A719" s="23">
        <v>41729</v>
      </c>
      <c r="B719" s="68">
        <v>80.77</v>
      </c>
      <c r="D719" s="23">
        <v>41729</v>
      </c>
      <c r="E719">
        <v>115.71</v>
      </c>
    </row>
    <row r="720" spans="1:5" x14ac:dyDescent="0.25">
      <c r="A720" s="23">
        <v>41759</v>
      </c>
      <c r="B720" s="69">
        <v>81.14</v>
      </c>
      <c r="D720" s="23">
        <v>41759</v>
      </c>
      <c r="E720">
        <v>116.24</v>
      </c>
    </row>
    <row r="721" spans="1:5" x14ac:dyDescent="0.25">
      <c r="A721" s="23">
        <v>41790</v>
      </c>
      <c r="B721" s="68">
        <v>81.53</v>
      </c>
      <c r="D721" s="23">
        <v>41790</v>
      </c>
      <c r="E721">
        <v>116.81</v>
      </c>
    </row>
    <row r="722" spans="1:5" x14ac:dyDescent="0.25">
      <c r="A722" s="23">
        <v>41820</v>
      </c>
      <c r="B722" s="69">
        <v>81.61</v>
      </c>
      <c r="D722" s="23">
        <v>41820</v>
      </c>
      <c r="E722">
        <v>116.91</v>
      </c>
    </row>
    <row r="723" spans="1:5" x14ac:dyDescent="0.25">
      <c r="A723" s="23">
        <v>41851</v>
      </c>
      <c r="B723" s="68">
        <v>81.73</v>
      </c>
      <c r="D723" s="23">
        <v>41851</v>
      </c>
      <c r="E723">
        <v>117.09</v>
      </c>
    </row>
    <row r="724" spans="1:5" x14ac:dyDescent="0.25">
      <c r="A724" s="23">
        <v>41882</v>
      </c>
      <c r="B724" s="69">
        <v>81.900000000000006</v>
      </c>
      <c r="D724" s="23">
        <v>41882</v>
      </c>
      <c r="E724">
        <v>117.33</v>
      </c>
    </row>
    <row r="725" spans="1:5" x14ac:dyDescent="0.25">
      <c r="A725" s="23">
        <v>41912</v>
      </c>
      <c r="B725" s="68">
        <v>82.01</v>
      </c>
      <c r="D725" s="23">
        <v>41912</v>
      </c>
      <c r="E725">
        <v>117.49</v>
      </c>
    </row>
    <row r="726" spans="1:5" x14ac:dyDescent="0.25">
      <c r="A726" s="23">
        <v>41943</v>
      </c>
      <c r="B726" s="69">
        <v>82.14</v>
      </c>
      <c r="D726" s="23">
        <v>41943</v>
      </c>
      <c r="E726">
        <v>117.68</v>
      </c>
    </row>
    <row r="727" spans="1:5" x14ac:dyDescent="0.25">
      <c r="A727" s="23">
        <v>41973</v>
      </c>
      <c r="B727" s="68">
        <v>82.25</v>
      </c>
      <c r="D727" s="23">
        <v>41973</v>
      </c>
      <c r="E727">
        <v>117.84</v>
      </c>
    </row>
    <row r="728" spans="1:5" x14ac:dyDescent="0.25">
      <c r="A728" s="23">
        <v>42004</v>
      </c>
      <c r="B728" s="70">
        <v>82.47</v>
      </c>
      <c r="D728" s="23">
        <v>42004</v>
      </c>
      <c r="E728">
        <v>118.15</v>
      </c>
    </row>
    <row r="729" spans="1:5" x14ac:dyDescent="0.25">
      <c r="A729" s="23">
        <v>42035</v>
      </c>
      <c r="B729" s="68">
        <v>83</v>
      </c>
      <c r="D729" s="23">
        <v>42035</v>
      </c>
      <c r="E729">
        <v>118.91</v>
      </c>
    </row>
    <row r="730" spans="1:5" x14ac:dyDescent="0.25">
      <c r="A730" s="23">
        <v>42063</v>
      </c>
      <c r="B730" s="69">
        <v>83.96</v>
      </c>
      <c r="D730" s="23">
        <v>42063</v>
      </c>
      <c r="E730">
        <v>120.28</v>
      </c>
    </row>
    <row r="731" spans="1:5" x14ac:dyDescent="0.25">
      <c r="A731" s="23">
        <v>42094</v>
      </c>
      <c r="B731" s="68">
        <v>84.45</v>
      </c>
      <c r="D731" s="23">
        <v>42094</v>
      </c>
      <c r="E731">
        <v>120.98</v>
      </c>
    </row>
    <row r="732" spans="1:5" x14ac:dyDescent="0.25">
      <c r="A732" s="23">
        <v>42124</v>
      </c>
      <c r="B732" s="69">
        <v>84.9</v>
      </c>
      <c r="D732" s="23">
        <v>42124</v>
      </c>
      <c r="E732">
        <v>121.63</v>
      </c>
    </row>
    <row r="733" spans="1:5" x14ac:dyDescent="0.25">
      <c r="A733" s="23">
        <v>42155</v>
      </c>
      <c r="B733" s="68">
        <v>85.12</v>
      </c>
      <c r="D733" s="23">
        <v>42155</v>
      </c>
      <c r="E733">
        <v>121.95</v>
      </c>
    </row>
    <row r="734" spans="1:5" x14ac:dyDescent="0.25">
      <c r="A734" s="23">
        <v>42185</v>
      </c>
      <c r="B734" s="69">
        <v>85.21</v>
      </c>
      <c r="D734" s="23">
        <v>42185</v>
      </c>
      <c r="E734">
        <v>122.08</v>
      </c>
    </row>
    <row r="735" spans="1:5" x14ac:dyDescent="0.25">
      <c r="A735" s="23">
        <v>42216</v>
      </c>
      <c r="B735" s="68">
        <v>85.37</v>
      </c>
      <c r="D735" s="23">
        <v>42216</v>
      </c>
      <c r="E735">
        <v>122.31</v>
      </c>
    </row>
    <row r="736" spans="1:5" x14ac:dyDescent="0.25">
      <c r="A736" s="23">
        <v>42247</v>
      </c>
      <c r="B736" s="69">
        <v>85.78</v>
      </c>
      <c r="D736" s="23">
        <v>42247</v>
      </c>
      <c r="E736">
        <v>122.9</v>
      </c>
    </row>
    <row r="737" spans="1:5" x14ac:dyDescent="0.25">
      <c r="A737" s="23">
        <v>42277</v>
      </c>
      <c r="B737" s="68">
        <v>86.39</v>
      </c>
      <c r="D737" s="23">
        <v>42277</v>
      </c>
      <c r="E737">
        <v>123.78</v>
      </c>
    </row>
    <row r="738" spans="1:5" x14ac:dyDescent="0.25">
      <c r="A738" s="23">
        <v>42308</v>
      </c>
      <c r="B738" s="69">
        <v>86.98</v>
      </c>
      <c r="D738" s="23">
        <v>42308</v>
      </c>
      <c r="E738">
        <v>124.62</v>
      </c>
    </row>
    <row r="739" spans="1:5" x14ac:dyDescent="0.25">
      <c r="A739" s="23">
        <v>42338</v>
      </c>
      <c r="B739" s="68">
        <v>87.51</v>
      </c>
      <c r="D739" s="23">
        <v>42338</v>
      </c>
      <c r="E739">
        <v>125.37</v>
      </c>
    </row>
    <row r="740" spans="1:5" x14ac:dyDescent="0.25">
      <c r="A740" s="23">
        <v>42369</v>
      </c>
      <c r="B740" s="70">
        <v>88.05</v>
      </c>
      <c r="D740" s="23">
        <v>42369</v>
      </c>
      <c r="E740">
        <v>126.15</v>
      </c>
    </row>
    <row r="741" spans="1:5" x14ac:dyDescent="0.25">
      <c r="A741" s="23">
        <v>42400</v>
      </c>
      <c r="B741" s="68">
        <v>89.19</v>
      </c>
      <c r="D741" s="23">
        <v>42400</v>
      </c>
      <c r="E741">
        <v>127.78</v>
      </c>
    </row>
    <row r="742" spans="1:5" x14ac:dyDescent="0.25">
      <c r="A742" s="23">
        <v>42429</v>
      </c>
      <c r="B742" s="69">
        <v>90.33</v>
      </c>
      <c r="D742" s="23">
        <v>42429</v>
      </c>
      <c r="E742">
        <v>129.41</v>
      </c>
    </row>
    <row r="743" spans="1:5" x14ac:dyDescent="0.25">
      <c r="A743" s="23">
        <v>42460</v>
      </c>
      <c r="B743" s="68">
        <v>91.18</v>
      </c>
      <c r="D743" s="23">
        <v>42460</v>
      </c>
      <c r="E743">
        <v>130.63</v>
      </c>
    </row>
    <row r="744" spans="1:5" x14ac:dyDescent="0.25">
      <c r="A744" s="23">
        <v>42490</v>
      </c>
      <c r="B744" s="69">
        <v>91.63</v>
      </c>
      <c r="D744" s="23">
        <v>42490</v>
      </c>
      <c r="E744">
        <v>131.28</v>
      </c>
    </row>
    <row r="745" spans="1:5" x14ac:dyDescent="0.25">
      <c r="A745" s="23">
        <v>42521</v>
      </c>
      <c r="B745" s="68">
        <v>92.1</v>
      </c>
      <c r="D745" s="23">
        <v>42521</v>
      </c>
      <c r="E745">
        <v>131.94999999999999</v>
      </c>
    </row>
    <row r="746" spans="1:5" x14ac:dyDescent="0.25">
      <c r="A746" s="23">
        <v>42551</v>
      </c>
      <c r="B746" s="69">
        <v>92.54</v>
      </c>
      <c r="D746" s="23">
        <v>42551</v>
      </c>
      <c r="E746">
        <v>132.58000000000001</v>
      </c>
    </row>
    <row r="747" spans="1:5" x14ac:dyDescent="0.25">
      <c r="A747" s="23">
        <v>42582</v>
      </c>
      <c r="B747" s="68">
        <v>93.02</v>
      </c>
      <c r="D747" s="23">
        <v>42582</v>
      </c>
      <c r="E747">
        <v>133.27000000000001</v>
      </c>
    </row>
    <row r="748" spans="1:5" x14ac:dyDescent="0.25">
      <c r="A748" s="23">
        <v>42613</v>
      </c>
      <c r="B748" s="69">
        <v>92.73</v>
      </c>
      <c r="D748" s="23">
        <v>42613</v>
      </c>
      <c r="E748">
        <v>132.85</v>
      </c>
    </row>
    <row r="749" spans="1:5" x14ac:dyDescent="0.25">
      <c r="A749" s="23">
        <v>42643</v>
      </c>
      <c r="B749" s="68">
        <v>92.68</v>
      </c>
      <c r="D749" s="23">
        <v>42643</v>
      </c>
      <c r="E749">
        <v>132.78</v>
      </c>
    </row>
    <row r="750" spans="1:5" x14ac:dyDescent="0.25">
      <c r="A750" s="23">
        <v>42674</v>
      </c>
      <c r="B750" s="69">
        <v>92.62</v>
      </c>
      <c r="D750" s="23">
        <v>42674</v>
      </c>
      <c r="E750">
        <v>132.69999999999999</v>
      </c>
    </row>
    <row r="751" spans="1:5" x14ac:dyDescent="0.25">
      <c r="A751" s="23">
        <v>42704</v>
      </c>
      <c r="B751" s="68">
        <v>92.73</v>
      </c>
      <c r="D751" s="23">
        <v>42704</v>
      </c>
      <c r="E751">
        <v>132.85</v>
      </c>
    </row>
    <row r="752" spans="1:5" x14ac:dyDescent="0.25">
      <c r="A752" s="23">
        <v>42735</v>
      </c>
      <c r="B752" s="70">
        <v>93.11</v>
      </c>
      <c r="D752" s="23">
        <v>42735</v>
      </c>
      <c r="E752">
        <v>133.4</v>
      </c>
    </row>
    <row r="753" spans="1:9" x14ac:dyDescent="0.25">
      <c r="A753" s="23">
        <v>42766</v>
      </c>
      <c r="B753" s="68">
        <v>94.07</v>
      </c>
      <c r="D753" s="23">
        <v>42766</v>
      </c>
      <c r="E753">
        <v>134.77000000000001</v>
      </c>
    </row>
    <row r="754" spans="1:9" x14ac:dyDescent="0.25">
      <c r="A754" s="23">
        <v>42767</v>
      </c>
      <c r="B754" s="69">
        <v>95.01</v>
      </c>
      <c r="D754" s="23">
        <v>42767</v>
      </c>
      <c r="E754">
        <v>136.12</v>
      </c>
    </row>
    <row r="755" spans="1:9" x14ac:dyDescent="0.25">
      <c r="A755" s="23">
        <v>42795</v>
      </c>
      <c r="B755" s="68">
        <v>95.46</v>
      </c>
      <c r="D755" s="23">
        <v>42795</v>
      </c>
      <c r="E755">
        <v>136.76</v>
      </c>
      <c r="G755" s="61"/>
      <c r="H755" s="62"/>
      <c r="I755" s="60"/>
    </row>
    <row r="756" spans="1:9" x14ac:dyDescent="0.25">
      <c r="A756" s="23">
        <v>42826</v>
      </c>
      <c r="B756" s="69">
        <v>95.91</v>
      </c>
      <c r="D756" s="23">
        <v>42826</v>
      </c>
      <c r="E756">
        <v>137.4</v>
      </c>
      <c r="G756" s="61"/>
      <c r="H756" s="62"/>
      <c r="I756" s="60"/>
    </row>
    <row r="757" spans="1:9" x14ac:dyDescent="0.25">
      <c r="A757" s="23">
        <v>42856</v>
      </c>
      <c r="B757" s="68">
        <v>96.12</v>
      </c>
      <c r="D757" s="23">
        <v>42856</v>
      </c>
      <c r="E757">
        <v>137.71</v>
      </c>
      <c r="G757" s="61"/>
      <c r="H757" s="62"/>
      <c r="I757" s="60"/>
    </row>
    <row r="758" spans="1:9" x14ac:dyDescent="0.25">
      <c r="A758" s="23">
        <v>42887</v>
      </c>
      <c r="B758" s="69">
        <v>96.23</v>
      </c>
      <c r="D758" s="23">
        <v>42887</v>
      </c>
      <c r="E758">
        <v>137.87</v>
      </c>
      <c r="G758" s="61"/>
      <c r="H758" s="62"/>
      <c r="I758" s="60"/>
    </row>
    <row r="759" spans="1:9" x14ac:dyDescent="0.25">
      <c r="A759" s="23">
        <v>42917</v>
      </c>
      <c r="B759" s="68">
        <v>96.18</v>
      </c>
      <c r="D759" s="23">
        <v>42917</v>
      </c>
      <c r="E759">
        <v>137.80000000000001</v>
      </c>
      <c r="G759" s="61"/>
      <c r="H759" s="62"/>
      <c r="I759" s="60"/>
    </row>
    <row r="760" spans="1:9" x14ac:dyDescent="0.25">
      <c r="A760" s="23">
        <v>42948</v>
      </c>
      <c r="B760" s="69">
        <v>96.32</v>
      </c>
      <c r="D760" s="23">
        <v>42948</v>
      </c>
      <c r="E760">
        <v>137.99</v>
      </c>
      <c r="G760" s="61"/>
      <c r="H760" s="62"/>
      <c r="I760" s="60"/>
    </row>
    <row r="761" spans="1:9" x14ac:dyDescent="0.25">
      <c r="A761" s="23">
        <v>42979</v>
      </c>
      <c r="B761" s="68">
        <v>96.36</v>
      </c>
      <c r="D761" s="23">
        <v>42979</v>
      </c>
      <c r="E761">
        <v>138.05000000000001</v>
      </c>
      <c r="G761" s="61"/>
      <c r="H761" s="62"/>
      <c r="I761" s="60"/>
    </row>
    <row r="762" spans="1:9" x14ac:dyDescent="0.25">
      <c r="A762" s="23">
        <v>43009</v>
      </c>
      <c r="B762" s="69">
        <v>96.37</v>
      </c>
      <c r="D762" s="23">
        <v>43009</v>
      </c>
      <c r="E762">
        <v>138.07</v>
      </c>
      <c r="G762" s="61"/>
      <c r="H762" s="62"/>
      <c r="I762" s="60"/>
    </row>
    <row r="763" spans="1:9" x14ac:dyDescent="0.25">
      <c r="A763" s="23">
        <v>43040</v>
      </c>
      <c r="B763" s="68">
        <v>96.55</v>
      </c>
      <c r="D763" s="23">
        <v>43040</v>
      </c>
      <c r="E763">
        <v>138.32</v>
      </c>
      <c r="G763" s="61"/>
      <c r="H763" s="62"/>
      <c r="I763" s="60"/>
    </row>
    <row r="764" spans="1:9" x14ac:dyDescent="0.25">
      <c r="A764" s="23">
        <v>43070</v>
      </c>
      <c r="B764" s="70">
        <v>96.92</v>
      </c>
      <c r="D764" s="23">
        <v>43070</v>
      </c>
      <c r="E764">
        <v>138.85</v>
      </c>
      <c r="G764" s="63"/>
      <c r="H764" s="64"/>
      <c r="I764" s="60"/>
    </row>
    <row r="765" spans="1:9" x14ac:dyDescent="0.25">
      <c r="A765" s="23">
        <v>43101</v>
      </c>
      <c r="B765" s="68">
        <v>97.53</v>
      </c>
      <c r="D765" s="23">
        <v>43101</v>
      </c>
      <c r="E765">
        <v>139.72</v>
      </c>
      <c r="G765" s="65"/>
      <c r="H765" s="65"/>
      <c r="I765" s="65"/>
    </row>
    <row r="766" spans="1:9" x14ac:dyDescent="0.25">
      <c r="A766" s="23">
        <v>43132</v>
      </c>
      <c r="B766" s="69">
        <v>98.22</v>
      </c>
      <c r="D766" s="23">
        <v>43132</v>
      </c>
      <c r="E766">
        <v>140.71</v>
      </c>
    </row>
    <row r="767" spans="1:9" x14ac:dyDescent="0.25">
      <c r="A767" s="23">
        <v>43160</v>
      </c>
      <c r="B767" s="68">
        <v>98.45</v>
      </c>
      <c r="D767" s="23">
        <v>43160</v>
      </c>
      <c r="E767">
        <v>141.05000000000001</v>
      </c>
    </row>
    <row r="768" spans="1:9" x14ac:dyDescent="0.25">
      <c r="A768" s="23">
        <v>43191</v>
      </c>
      <c r="B768" s="69">
        <v>98.91</v>
      </c>
      <c r="D768" s="23">
        <v>43191</v>
      </c>
      <c r="E768">
        <v>141.69999999999999</v>
      </c>
    </row>
    <row r="769" spans="1:5" x14ac:dyDescent="0.25">
      <c r="A769" s="23">
        <v>43221</v>
      </c>
      <c r="B769" s="68">
        <v>99.16</v>
      </c>
      <c r="D769" s="23">
        <v>43221</v>
      </c>
      <c r="E769">
        <v>142.06</v>
      </c>
    </row>
    <row r="770" spans="1:5" x14ac:dyDescent="0.25">
      <c r="A770" s="23">
        <v>43252</v>
      </c>
      <c r="B770" s="69">
        <v>99.31</v>
      </c>
      <c r="D770" s="23">
        <v>43252</v>
      </c>
      <c r="E770">
        <v>142.28</v>
      </c>
    </row>
    <row r="771" spans="1:5" x14ac:dyDescent="0.25">
      <c r="A771" s="23">
        <v>43282</v>
      </c>
      <c r="B771" s="68">
        <v>99.18</v>
      </c>
      <c r="D771" s="23">
        <v>43282</v>
      </c>
      <c r="E771">
        <v>142.1</v>
      </c>
    </row>
    <row r="772" spans="1:5" x14ac:dyDescent="0.25">
      <c r="A772" s="23">
        <v>43313</v>
      </c>
      <c r="B772" s="69">
        <v>99.3</v>
      </c>
      <c r="D772" s="23">
        <v>43313</v>
      </c>
      <c r="E772">
        <v>142.27000000000001</v>
      </c>
    </row>
    <row r="773" spans="1:5" x14ac:dyDescent="0.25">
      <c r="A773" s="23">
        <v>43344</v>
      </c>
      <c r="B773" s="68">
        <v>99.47</v>
      </c>
      <c r="D773" s="23">
        <v>43344</v>
      </c>
      <c r="E773">
        <v>142.5</v>
      </c>
    </row>
    <row r="774" spans="1:5" x14ac:dyDescent="0.25">
      <c r="A774" s="23">
        <v>43374</v>
      </c>
      <c r="B774" s="69">
        <v>99.59</v>
      </c>
      <c r="D774" s="23">
        <v>43374</v>
      </c>
      <c r="E774">
        <v>142.66999999999999</v>
      </c>
    </row>
    <row r="775" spans="1:5" x14ac:dyDescent="0.25">
      <c r="A775" s="23">
        <v>43405</v>
      </c>
      <c r="B775" s="68">
        <v>99.7</v>
      </c>
      <c r="D775" s="23">
        <v>43405</v>
      </c>
      <c r="E775">
        <v>142.84</v>
      </c>
    </row>
    <row r="776" spans="1:5" x14ac:dyDescent="0.25">
      <c r="A776" s="23">
        <v>43435</v>
      </c>
      <c r="B776" s="70">
        <v>100</v>
      </c>
      <c r="D776" s="23">
        <v>43435</v>
      </c>
      <c r="E776">
        <v>143.27000000000001</v>
      </c>
    </row>
    <row r="777" spans="1:5" x14ac:dyDescent="0.25">
      <c r="A777" s="23">
        <v>43466</v>
      </c>
      <c r="B777" s="71">
        <v>100.6</v>
      </c>
      <c r="D777" s="23">
        <v>43466</v>
      </c>
      <c r="E777">
        <v>144.13</v>
      </c>
    </row>
    <row r="778" spans="1:5" x14ac:dyDescent="0.25">
      <c r="A778" s="23">
        <v>43497</v>
      </c>
      <c r="B778" s="72">
        <v>101.18</v>
      </c>
      <c r="D778" s="23">
        <v>43497</v>
      </c>
      <c r="E778">
        <v>144.94999999999999</v>
      </c>
    </row>
    <row r="779" spans="1:5" x14ac:dyDescent="0.25">
      <c r="A779" s="23">
        <v>43525</v>
      </c>
      <c r="B779" s="73">
        <v>101.62</v>
      </c>
      <c r="D779" s="23">
        <v>43525</v>
      </c>
      <c r="E779">
        <v>145.57</v>
      </c>
    </row>
    <row r="780" spans="1:5" x14ac:dyDescent="0.25">
      <c r="A780" s="23">
        <v>43556</v>
      </c>
      <c r="B780" s="72">
        <v>102.12</v>
      </c>
      <c r="D780" s="23">
        <v>43556</v>
      </c>
      <c r="E780">
        <v>146.30000000000001</v>
      </c>
    </row>
    <row r="781" spans="1:5" x14ac:dyDescent="0.25">
      <c r="A781" s="23">
        <v>43586</v>
      </c>
      <c r="B781" s="73">
        <v>102.44</v>
      </c>
      <c r="D781" s="23">
        <v>43586</v>
      </c>
      <c r="E781">
        <v>146.75</v>
      </c>
    </row>
    <row r="782" spans="1:5" x14ac:dyDescent="0.25">
      <c r="A782" s="23">
        <v>43617</v>
      </c>
      <c r="B782" s="72">
        <v>102.71</v>
      </c>
      <c r="D782" s="23">
        <v>43617</v>
      </c>
      <c r="E782">
        <v>147.15</v>
      </c>
    </row>
    <row r="783" spans="1:5" x14ac:dyDescent="0.25">
      <c r="A783" s="23">
        <v>43647</v>
      </c>
      <c r="B783" s="73">
        <v>102.94</v>
      </c>
      <c r="D783" s="23">
        <v>43647</v>
      </c>
      <c r="E783">
        <v>147.47</v>
      </c>
    </row>
    <row r="784" spans="1:5" x14ac:dyDescent="0.25">
      <c r="A784" s="23">
        <v>43678</v>
      </c>
      <c r="B784" s="72">
        <v>103.03</v>
      </c>
      <c r="D784" s="23">
        <v>43678</v>
      </c>
      <c r="E784">
        <v>147.61000000000001</v>
      </c>
    </row>
    <row r="785" spans="1:5" x14ac:dyDescent="0.25">
      <c r="A785" s="23">
        <v>43709</v>
      </c>
      <c r="B785" s="73">
        <v>103.26</v>
      </c>
      <c r="D785" s="23">
        <v>43709</v>
      </c>
      <c r="E785">
        <v>147.94999999999999</v>
      </c>
    </row>
    <row r="786" spans="1:5" x14ac:dyDescent="0.25">
      <c r="A786" s="23">
        <v>43739</v>
      </c>
      <c r="B786" s="72">
        <v>103.43</v>
      </c>
      <c r="D786" s="23">
        <v>43739</v>
      </c>
      <c r="E786">
        <v>148.18</v>
      </c>
    </row>
    <row r="787" spans="1:5" x14ac:dyDescent="0.25">
      <c r="A787" s="23">
        <v>43770</v>
      </c>
      <c r="B787" s="73">
        <v>103.54</v>
      </c>
      <c r="D787" s="23">
        <v>43770</v>
      </c>
      <c r="E787">
        <v>148.33000000000001</v>
      </c>
    </row>
    <row r="788" spans="1:5" x14ac:dyDescent="0.25">
      <c r="A788" s="23">
        <v>43800</v>
      </c>
      <c r="B788" s="74">
        <v>103.8</v>
      </c>
      <c r="D788" s="23">
        <v>43800</v>
      </c>
      <c r="E788">
        <v>148.72</v>
      </c>
    </row>
    <row r="789" spans="1:5" x14ac:dyDescent="0.25">
      <c r="A789" s="23">
        <v>43831</v>
      </c>
      <c r="B789" s="71">
        <v>104.24</v>
      </c>
      <c r="D789" s="23">
        <v>43831</v>
      </c>
      <c r="E789">
        <v>149.34</v>
      </c>
    </row>
    <row r="790" spans="1:5" x14ac:dyDescent="0.25">
      <c r="A790" s="23">
        <v>43862</v>
      </c>
      <c r="B790" s="72">
        <v>104.94</v>
      </c>
      <c r="D790" s="23">
        <v>43862</v>
      </c>
    </row>
    <row r="791" spans="1:5" x14ac:dyDescent="0.25">
      <c r="A791" s="23">
        <v>43891</v>
      </c>
      <c r="B791" s="73">
        <v>105.53</v>
      </c>
      <c r="D791" s="23">
        <v>43891</v>
      </c>
    </row>
    <row r="792" spans="1:5" x14ac:dyDescent="0.25">
      <c r="A792" s="23">
        <v>43922</v>
      </c>
      <c r="B792" s="72">
        <v>105.7</v>
      </c>
      <c r="D792" s="23">
        <v>43922</v>
      </c>
    </row>
    <row r="793" spans="1:5" x14ac:dyDescent="0.25">
      <c r="A793" s="23">
        <v>43952</v>
      </c>
      <c r="B793" s="73">
        <v>105.36</v>
      </c>
      <c r="D793" s="23">
        <v>43952</v>
      </c>
    </row>
    <row r="794" spans="1:5" x14ac:dyDescent="0.25">
      <c r="A794" s="23">
        <v>43983</v>
      </c>
      <c r="B794" s="72">
        <v>104.97</v>
      </c>
      <c r="D794" s="23">
        <v>43983</v>
      </c>
    </row>
    <row r="795" spans="1:5" x14ac:dyDescent="0.25">
      <c r="A795" s="23">
        <v>44013</v>
      </c>
      <c r="B795" s="73">
        <v>104.97</v>
      </c>
      <c r="D795" s="23">
        <v>44013</v>
      </c>
    </row>
    <row r="796" spans="1:5" x14ac:dyDescent="0.25">
      <c r="A796" s="23">
        <v>44044</v>
      </c>
      <c r="B796" s="72">
        <v>104.96</v>
      </c>
      <c r="D796" s="23">
        <v>44044</v>
      </c>
    </row>
    <row r="797" spans="1:5" x14ac:dyDescent="0.25">
      <c r="A797" s="23">
        <v>44075</v>
      </c>
      <c r="B797" s="73">
        <v>105.29</v>
      </c>
      <c r="D797" s="23">
        <v>44075</v>
      </c>
    </row>
    <row r="798" spans="1:5" x14ac:dyDescent="0.25">
      <c r="A798" s="23">
        <v>44105</v>
      </c>
      <c r="B798" s="72">
        <v>105.23</v>
      </c>
      <c r="D798" s="23">
        <v>44105</v>
      </c>
    </row>
    <row r="799" spans="1:5" x14ac:dyDescent="0.25">
      <c r="A799" s="23">
        <v>44136</v>
      </c>
      <c r="B799" s="73">
        <v>105.08</v>
      </c>
      <c r="D799" s="23">
        <v>44136</v>
      </c>
    </row>
    <row r="800" spans="1:5" x14ac:dyDescent="0.25">
      <c r="A800" s="23">
        <v>44166</v>
      </c>
      <c r="B800" s="75">
        <v>105.48</v>
      </c>
      <c r="D800" s="23">
        <v>44166</v>
      </c>
    </row>
    <row r="801" spans="1:4" x14ac:dyDescent="0.25">
      <c r="A801" s="23">
        <v>44197</v>
      </c>
      <c r="B801" s="76">
        <v>105.91</v>
      </c>
      <c r="D801" s="23">
        <v>44197</v>
      </c>
    </row>
    <row r="802" spans="1:4" x14ac:dyDescent="0.25">
      <c r="A802" s="23">
        <v>44228</v>
      </c>
      <c r="B802" s="77">
        <v>106.58</v>
      </c>
    </row>
    <row r="803" spans="1:4" x14ac:dyDescent="0.25">
      <c r="A803" s="23">
        <v>44256</v>
      </c>
      <c r="B803" s="78">
        <v>107.12</v>
      </c>
    </row>
    <row r="804" spans="1:4" x14ac:dyDescent="0.25">
      <c r="A804" s="23">
        <v>44287</v>
      </c>
      <c r="B804" s="77">
        <v>107.76</v>
      </c>
    </row>
    <row r="805" spans="1:4" x14ac:dyDescent="0.25">
      <c r="A805" s="23">
        <v>44317</v>
      </c>
      <c r="B805" s="78">
        <v>108.84</v>
      </c>
    </row>
    <row r="806" spans="1:4" x14ac:dyDescent="0.25">
      <c r="A806" s="23">
        <v>44348</v>
      </c>
      <c r="B806" s="77">
        <v>108.78</v>
      </c>
    </row>
    <row r="807" spans="1:4" x14ac:dyDescent="0.25">
      <c r="A807" s="23">
        <v>44378</v>
      </c>
      <c r="B807" s="78">
        <v>109.14</v>
      </c>
    </row>
    <row r="808" spans="1:4" x14ac:dyDescent="0.25">
      <c r="A808" s="23">
        <v>44409</v>
      </c>
      <c r="B808" s="77">
        <v>109.62</v>
      </c>
    </row>
    <row r="809" spans="1:4" x14ac:dyDescent="0.25">
      <c r="A809" s="23">
        <v>44440</v>
      </c>
      <c r="B809" s="78">
        <v>110.04</v>
      </c>
    </row>
    <row r="810" spans="1:4" x14ac:dyDescent="0.25">
      <c r="A810" s="23">
        <v>44470</v>
      </c>
      <c r="B810" s="77">
        <v>110.06</v>
      </c>
    </row>
    <row r="811" spans="1:4" x14ac:dyDescent="0.25">
      <c r="A811" s="23">
        <v>44501</v>
      </c>
      <c r="B811" s="78">
        <v>110.6</v>
      </c>
    </row>
    <row r="812" spans="1:4" x14ac:dyDescent="0.25">
      <c r="A812" s="23">
        <v>44531</v>
      </c>
      <c r="B812" s="79">
        <v>111.41</v>
      </c>
    </row>
    <row r="813" spans="1:4" x14ac:dyDescent="0.25">
      <c r="A813" s="23">
        <v>44562</v>
      </c>
      <c r="B813" s="80">
        <v>113.26</v>
      </c>
    </row>
    <row r="814" spans="1:4" x14ac:dyDescent="0.25">
      <c r="A814" s="23">
        <v>44593</v>
      </c>
      <c r="B814" s="81">
        <v>115.11291533063073</v>
      </c>
    </row>
    <row r="815" spans="1:4" x14ac:dyDescent="0.25">
      <c r="A815" s="23">
        <v>44621</v>
      </c>
      <c r="B815" s="73">
        <v>116.26</v>
      </c>
    </row>
    <row r="816" spans="1:4" x14ac:dyDescent="0.25">
      <c r="A816" s="23">
        <v>44652</v>
      </c>
      <c r="B816" s="72">
        <v>117.71</v>
      </c>
    </row>
    <row r="817" spans="1:2" x14ac:dyDescent="0.25">
      <c r="A817" s="23">
        <v>44682</v>
      </c>
      <c r="B817" s="73">
        <v>118.7</v>
      </c>
    </row>
    <row r="818" spans="1:2" x14ac:dyDescent="0.25">
      <c r="A818" s="23">
        <v>44713</v>
      </c>
      <c r="B818" s="72">
        <v>119.31</v>
      </c>
    </row>
    <row r="819" spans="1:2" x14ac:dyDescent="0.25">
      <c r="A819" s="23">
        <v>44743</v>
      </c>
      <c r="B819" s="73">
        <v>120.27</v>
      </c>
    </row>
    <row r="820" spans="1:2" x14ac:dyDescent="0.25">
      <c r="A820" s="23">
        <v>44774</v>
      </c>
      <c r="B820" s="72">
        <v>121.5</v>
      </c>
    </row>
    <row r="821" spans="1:2" x14ac:dyDescent="0.25">
      <c r="A821" s="23">
        <v>44805</v>
      </c>
      <c r="B821" s="82">
        <v>122.63</v>
      </c>
    </row>
    <row r="822" spans="1:2" x14ac:dyDescent="0.25">
      <c r="A822" s="23">
        <v>44865</v>
      </c>
      <c r="B822" s="83">
        <v>123.51</v>
      </c>
    </row>
    <row r="823" spans="1:2" x14ac:dyDescent="0.25">
      <c r="A823" s="23">
        <v>44895</v>
      </c>
      <c r="B823" s="73">
        <v>124.46</v>
      </c>
    </row>
    <row r="824" spans="1:2" x14ac:dyDescent="0.25">
      <c r="A824" s="23">
        <v>44926</v>
      </c>
      <c r="B824" s="75">
        <v>126.03</v>
      </c>
    </row>
    <row r="825" spans="1:2" x14ac:dyDescent="0.25">
      <c r="A825" s="23">
        <v>44957</v>
      </c>
      <c r="B825" s="84">
        <v>128.27000000000001</v>
      </c>
    </row>
    <row r="826" spans="1:2" x14ac:dyDescent="0.25">
      <c r="A826" s="23">
        <v>44985</v>
      </c>
      <c r="B826" s="85">
        <v>130.4</v>
      </c>
    </row>
    <row r="827" spans="1:2" x14ac:dyDescent="0.25">
      <c r="A827" s="23">
        <v>45016</v>
      </c>
      <c r="B827" s="73">
        <v>131.77000000000001</v>
      </c>
    </row>
    <row r="828" spans="1:2" x14ac:dyDescent="0.25">
      <c r="A828" s="23">
        <v>45046</v>
      </c>
      <c r="B828" s="72">
        <v>132.80000000000001</v>
      </c>
    </row>
    <row r="829" spans="1:2" x14ac:dyDescent="0.25">
      <c r="A829" s="23">
        <v>45077</v>
      </c>
      <c r="B829" s="73">
        <v>133.38</v>
      </c>
    </row>
    <row r="830" spans="1:2" x14ac:dyDescent="0.25">
      <c r="A830" s="23">
        <v>45107</v>
      </c>
      <c r="B830" s="72">
        <v>133.78</v>
      </c>
    </row>
    <row r="831" spans="1:2" x14ac:dyDescent="0.25">
      <c r="A831" s="23">
        <v>45138</v>
      </c>
      <c r="B831" s="73">
        <v>134.44999999999999</v>
      </c>
    </row>
    <row r="832" spans="1:2" x14ac:dyDescent="0.25">
      <c r="A832" s="23">
        <v>45169</v>
      </c>
      <c r="B832" s="72">
        <v>135.38999999999999</v>
      </c>
    </row>
    <row r="833" spans="1:2" x14ac:dyDescent="0.25">
      <c r="A833" s="23">
        <v>45199</v>
      </c>
      <c r="B833" s="73">
        <v>136.11000000000001</v>
      </c>
    </row>
    <row r="834" spans="1:2" x14ac:dyDescent="0.25">
      <c r="A834" s="23">
        <v>45230</v>
      </c>
      <c r="B834" s="72">
        <v>136.44999999999999</v>
      </c>
    </row>
    <row r="835" spans="1:2" x14ac:dyDescent="0.25">
      <c r="A835" s="23">
        <v>45260</v>
      </c>
      <c r="B835" s="82">
        <v>137.09</v>
      </c>
    </row>
    <row r="836" spans="1:2" x14ac:dyDescent="0.25">
      <c r="A836" s="23">
        <v>45291</v>
      </c>
      <c r="B836" s="75">
        <v>137.72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82"/>
  <sheetViews>
    <sheetView tabSelected="1" zoomScale="85" zoomScaleNormal="85" workbookViewId="0">
      <selection activeCell="F80" sqref="F80"/>
    </sheetView>
  </sheetViews>
  <sheetFormatPr defaultColWidth="11.42578125" defaultRowHeight="15" x14ac:dyDescent="0.25"/>
  <cols>
    <col min="1" max="1" width="15.28515625" customWidth="1"/>
    <col min="2" max="2" width="16.28515625" bestFit="1" customWidth="1"/>
    <col min="3" max="3" width="13.7109375" style="30" bestFit="1" customWidth="1"/>
    <col min="5" max="5" width="15.140625" customWidth="1"/>
    <col min="6" max="6" width="8.7109375" customWidth="1"/>
    <col min="7" max="7" width="17.85546875" customWidth="1"/>
    <col min="9" max="9" width="19.7109375" customWidth="1"/>
  </cols>
  <sheetData>
    <row r="1" spans="1:13" ht="15.75" thickBot="1" x14ac:dyDescent="0.3">
      <c r="A1" s="128"/>
      <c r="B1" s="128"/>
      <c r="C1" s="128"/>
      <c r="D1" s="128"/>
      <c r="E1" s="128"/>
      <c r="F1" s="128"/>
      <c r="G1" s="128"/>
    </row>
    <row r="2" spans="1:13" ht="26.45" customHeight="1" thickBot="1" x14ac:dyDescent="0.3">
      <c r="A2" s="129" t="s">
        <v>16</v>
      </c>
      <c r="B2" s="130"/>
      <c r="C2" s="130"/>
      <c r="D2" s="130"/>
      <c r="E2" s="130"/>
      <c r="F2" s="130"/>
      <c r="G2" s="131"/>
    </row>
    <row r="3" spans="1:13" x14ac:dyDescent="0.25">
      <c r="A3" s="19"/>
      <c r="B3" s="16"/>
      <c r="C3" s="18"/>
      <c r="D3" s="18"/>
      <c r="E3" s="29"/>
      <c r="F3" s="30"/>
      <c r="G3" s="14"/>
    </row>
    <row r="4" spans="1:13" x14ac:dyDescent="0.25">
      <c r="A4" s="21" t="s">
        <v>17</v>
      </c>
      <c r="B4" s="31"/>
      <c r="C4" s="17"/>
      <c r="D4" s="18"/>
      <c r="E4" s="28" t="s">
        <v>18</v>
      </c>
      <c r="F4" s="28"/>
      <c r="G4" s="28"/>
    </row>
    <row r="5" spans="1:13" x14ac:dyDescent="0.25">
      <c r="A5" s="127" t="s">
        <v>19</v>
      </c>
      <c r="B5" s="127"/>
      <c r="C5" s="127"/>
      <c r="D5" s="18"/>
      <c r="E5" s="110" t="s">
        <v>20</v>
      </c>
      <c r="F5" s="110"/>
      <c r="G5" s="109">
        <v>44630</v>
      </c>
      <c r="I5" s="125" t="s">
        <v>21</v>
      </c>
      <c r="J5" s="125"/>
      <c r="K5" s="125"/>
      <c r="L5" s="125"/>
      <c r="M5" s="125"/>
    </row>
    <row r="6" spans="1:13" x14ac:dyDescent="0.25">
      <c r="A6" s="46" t="s">
        <v>22</v>
      </c>
      <c r="B6" s="47" t="s">
        <v>23</v>
      </c>
      <c r="C6" s="46" t="s">
        <v>24</v>
      </c>
      <c r="D6" s="25"/>
      <c r="E6" s="110" t="s">
        <v>25</v>
      </c>
      <c r="F6" s="110"/>
      <c r="G6" s="109">
        <v>45869</v>
      </c>
      <c r="I6" s="125"/>
      <c r="J6" s="125"/>
      <c r="K6" s="125"/>
      <c r="L6" s="125"/>
      <c r="M6" s="125"/>
    </row>
    <row r="7" spans="1:13" x14ac:dyDescent="0.25">
      <c r="A7" s="18"/>
      <c r="B7" s="48"/>
      <c r="C7" s="17"/>
      <c r="D7" s="18"/>
      <c r="E7" s="110" t="s">
        <v>26</v>
      </c>
      <c r="F7" s="110"/>
      <c r="G7" s="109">
        <v>45726</v>
      </c>
      <c r="I7" s="125"/>
      <c r="J7" s="125"/>
      <c r="K7" s="125"/>
      <c r="L7" s="125"/>
      <c r="M7" s="125"/>
    </row>
    <row r="8" spans="1:13" x14ac:dyDescent="0.25">
      <c r="A8" s="18"/>
      <c r="B8" s="48"/>
      <c r="C8" s="17"/>
      <c r="D8" s="18"/>
      <c r="E8" s="110" t="s">
        <v>27</v>
      </c>
      <c r="F8" s="110"/>
      <c r="G8" s="109">
        <v>45869</v>
      </c>
      <c r="I8" s="125"/>
      <c r="J8" s="125"/>
      <c r="K8" s="125"/>
      <c r="L8" s="125"/>
      <c r="M8" s="125"/>
    </row>
    <row r="9" spans="1:13" hidden="1" x14ac:dyDescent="0.25">
      <c r="A9" s="18">
        <f t="shared" ref="A9:A22" si="0">+A8+1</f>
        <v>1</v>
      </c>
      <c r="B9" s="48" t="e">
        <f>VLOOKUP(A9,'IPC2008'!$A$4:$C$75,3,1)</f>
        <v>#N/A</v>
      </c>
      <c r="C9" s="17">
        <f t="shared" ref="C9:C11" si="1">+C8*(1+B8)</f>
        <v>0</v>
      </c>
      <c r="D9" s="18"/>
      <c r="E9" s="20"/>
      <c r="F9" s="15"/>
      <c r="G9" s="15"/>
    </row>
    <row r="10" spans="1:13" hidden="1" x14ac:dyDescent="0.25">
      <c r="A10" s="18">
        <f t="shared" si="0"/>
        <v>2</v>
      </c>
      <c r="B10" s="48" t="e">
        <f>VLOOKUP(A10,'IPC2008'!$A$4:$C$75,3,1)</f>
        <v>#N/A</v>
      </c>
      <c r="C10" s="17" t="e">
        <f t="shared" si="1"/>
        <v>#N/A</v>
      </c>
      <c r="D10" s="18"/>
      <c r="E10" s="20"/>
      <c r="F10" s="15"/>
      <c r="G10" s="15"/>
    </row>
    <row r="11" spans="1:13" hidden="1" x14ac:dyDescent="0.25">
      <c r="A11" s="18">
        <f t="shared" si="0"/>
        <v>3</v>
      </c>
      <c r="B11" s="48" t="e">
        <f>VLOOKUP(A11,'IPC2008'!$A$4:$C$75,3,1)</f>
        <v>#N/A</v>
      </c>
      <c r="C11" s="17" t="e">
        <f t="shared" si="1"/>
        <v>#N/A</v>
      </c>
      <c r="D11" s="18"/>
      <c r="E11" s="20"/>
      <c r="F11" s="15"/>
      <c r="G11" s="15"/>
    </row>
    <row r="12" spans="1:13" hidden="1" x14ac:dyDescent="0.25">
      <c r="A12" s="18">
        <f t="shared" si="0"/>
        <v>4</v>
      </c>
      <c r="B12" s="48" t="e">
        <f>VLOOKUP(A12,'IPC2008'!$A$4:$C$75,3,1)</f>
        <v>#N/A</v>
      </c>
      <c r="C12" s="17" t="e">
        <f t="shared" ref="C12:C19" si="2">+C11*(1+B11)</f>
        <v>#N/A</v>
      </c>
      <c r="D12" s="18"/>
      <c r="E12" s="20"/>
      <c r="F12" s="15"/>
      <c r="G12" s="15"/>
    </row>
    <row r="13" spans="1:13" hidden="1" x14ac:dyDescent="0.25">
      <c r="A13" s="18">
        <f t="shared" si="0"/>
        <v>5</v>
      </c>
      <c r="B13" s="48" t="e">
        <f>VLOOKUP(A13,'IPC2008'!$A$4:$C$75,3,1)</f>
        <v>#N/A</v>
      </c>
      <c r="C13" s="17" t="e">
        <f t="shared" si="2"/>
        <v>#N/A</v>
      </c>
      <c r="D13" s="18"/>
      <c r="E13" s="20"/>
      <c r="F13" s="15"/>
      <c r="G13" s="15"/>
    </row>
    <row r="14" spans="1:13" hidden="1" x14ac:dyDescent="0.25">
      <c r="A14" s="18">
        <f t="shared" si="0"/>
        <v>6</v>
      </c>
      <c r="B14" s="48" t="e">
        <f>VLOOKUP(A14,'IPC2008'!$A$4:$C$75,3,1)</f>
        <v>#N/A</v>
      </c>
      <c r="C14" s="17" t="e">
        <f t="shared" si="2"/>
        <v>#N/A</v>
      </c>
      <c r="D14" s="18"/>
      <c r="E14" s="20"/>
      <c r="F14" s="15"/>
      <c r="G14" s="15"/>
    </row>
    <row r="15" spans="1:13" hidden="1" x14ac:dyDescent="0.25">
      <c r="A15" s="18">
        <f t="shared" si="0"/>
        <v>7</v>
      </c>
      <c r="B15" s="48" t="e">
        <f>VLOOKUP(A15,'IPC2008'!$A$4:$C$75,3,1)</f>
        <v>#N/A</v>
      </c>
      <c r="C15" s="17" t="e">
        <f t="shared" si="2"/>
        <v>#N/A</v>
      </c>
      <c r="D15" s="18"/>
      <c r="E15" s="20"/>
      <c r="F15" s="15"/>
      <c r="G15" s="15"/>
    </row>
    <row r="16" spans="1:13" hidden="1" x14ac:dyDescent="0.25">
      <c r="A16" s="18">
        <f t="shared" si="0"/>
        <v>8</v>
      </c>
      <c r="B16" s="48" t="e">
        <f>VLOOKUP(A16,'IPC2008'!$A$4:$C$75,3,1)</f>
        <v>#N/A</v>
      </c>
      <c r="C16" s="17" t="e">
        <f t="shared" si="2"/>
        <v>#N/A</v>
      </c>
      <c r="D16" s="18"/>
      <c r="E16" s="20"/>
      <c r="F16" s="15"/>
      <c r="G16" s="15"/>
    </row>
    <row r="17" spans="1:7" hidden="1" x14ac:dyDescent="0.25">
      <c r="A17" s="18">
        <f t="shared" si="0"/>
        <v>9</v>
      </c>
      <c r="B17" s="48" t="e">
        <f>VLOOKUP(A17,'IPC2008'!$A$4:$C$75,3,1)</f>
        <v>#N/A</v>
      </c>
      <c r="C17" s="17" t="e">
        <f t="shared" si="2"/>
        <v>#N/A</v>
      </c>
      <c r="D17" s="18"/>
      <c r="E17" s="20"/>
      <c r="F17" s="15"/>
      <c r="G17" s="15"/>
    </row>
    <row r="18" spans="1:7" hidden="1" x14ac:dyDescent="0.25">
      <c r="A18" s="18">
        <f t="shared" si="0"/>
        <v>10</v>
      </c>
      <c r="B18" s="48" t="e">
        <f>VLOOKUP(A18,'IPC2008'!$A$4:$C$75,3,1)</f>
        <v>#N/A</v>
      </c>
      <c r="C18" s="17" t="e">
        <f t="shared" si="2"/>
        <v>#N/A</v>
      </c>
      <c r="D18" s="18"/>
      <c r="E18" s="20"/>
      <c r="F18" s="15"/>
      <c r="G18" s="15"/>
    </row>
    <row r="19" spans="1:7" hidden="1" x14ac:dyDescent="0.25">
      <c r="A19" s="18">
        <f t="shared" si="0"/>
        <v>11</v>
      </c>
      <c r="B19" s="48" t="e">
        <f>VLOOKUP(A19,'IPC2008'!$A$4:$C$75,3,1)</f>
        <v>#N/A</v>
      </c>
      <c r="C19" s="17" t="e">
        <f t="shared" si="2"/>
        <v>#N/A</v>
      </c>
      <c r="D19" s="18"/>
      <c r="E19" s="20"/>
      <c r="F19" s="15"/>
      <c r="G19" s="15"/>
    </row>
    <row r="20" spans="1:7" hidden="1" x14ac:dyDescent="0.25">
      <c r="A20" s="18">
        <f t="shared" si="0"/>
        <v>12</v>
      </c>
      <c r="B20" s="48" t="e">
        <f>VLOOKUP(A20,'IPC2008'!$A$4:$C$75,3,1)</f>
        <v>#N/A</v>
      </c>
      <c r="C20" s="17" t="e">
        <f t="shared" ref="C20:C21" si="3">+C19*(1+B19)</f>
        <v>#N/A</v>
      </c>
      <c r="D20" s="18"/>
      <c r="E20" s="20"/>
      <c r="F20" s="15"/>
      <c r="G20" s="15"/>
    </row>
    <row r="21" spans="1:7" hidden="1" x14ac:dyDescent="0.25">
      <c r="A21" s="18">
        <f t="shared" si="0"/>
        <v>13</v>
      </c>
      <c r="B21" s="48" t="e">
        <f>VLOOKUP(A21,'IPC2008'!$A$4:$C$75,3,1)</f>
        <v>#N/A</v>
      </c>
      <c r="C21" s="17" t="e">
        <f t="shared" si="3"/>
        <v>#N/A</v>
      </c>
      <c r="D21" s="18"/>
      <c r="E21" s="20"/>
      <c r="F21" s="15"/>
      <c r="G21" s="15"/>
    </row>
    <row r="22" spans="1:7" hidden="1" x14ac:dyDescent="0.25">
      <c r="A22" s="18">
        <f t="shared" si="0"/>
        <v>14</v>
      </c>
      <c r="B22" s="48" t="e">
        <f>VLOOKUP(A22,'IPC2008'!$A$4:$C$75,3,1)</f>
        <v>#N/A</v>
      </c>
      <c r="C22" s="17" t="e">
        <f t="shared" ref="C22" si="4">+C21*(1+B21)</f>
        <v>#N/A</v>
      </c>
      <c r="D22" s="18"/>
      <c r="E22" s="20"/>
      <c r="F22" s="15"/>
      <c r="G22" s="15"/>
    </row>
    <row r="24" spans="1:7" x14ac:dyDescent="0.25">
      <c r="A24" s="21" t="s">
        <v>28</v>
      </c>
      <c r="B24" s="20"/>
      <c r="C24" s="17"/>
      <c r="D24" s="18"/>
      <c r="E24" s="20"/>
      <c r="F24" s="17"/>
      <c r="G24" s="15"/>
    </row>
    <row r="25" spans="1:7" x14ac:dyDescent="0.25">
      <c r="A25" s="66" t="s">
        <v>29</v>
      </c>
      <c r="B25" s="33" t="s">
        <v>30</v>
      </c>
      <c r="C25" s="36"/>
      <c r="D25" s="34"/>
      <c r="E25" s="35"/>
      <c r="F25" s="36"/>
      <c r="G25" s="43"/>
    </row>
    <row r="26" spans="1:7" x14ac:dyDescent="0.25">
      <c r="A26" s="37" t="s">
        <v>31</v>
      </c>
      <c r="B26" s="20"/>
      <c r="C26" s="112">
        <v>0.16520000000000001</v>
      </c>
      <c r="E26" s="20"/>
      <c r="F26" s="17"/>
      <c r="G26" s="44"/>
    </row>
    <row r="27" spans="1:7" x14ac:dyDescent="0.25">
      <c r="A27" s="37" t="s">
        <v>32</v>
      </c>
      <c r="B27" s="20"/>
      <c r="C27" s="111">
        <f>+C26*1.5</f>
        <v>0.24780000000000002</v>
      </c>
      <c r="D27" s="38"/>
      <c r="E27" s="20"/>
      <c r="F27" s="17"/>
      <c r="G27" s="44"/>
    </row>
    <row r="28" spans="1:7" x14ac:dyDescent="0.25">
      <c r="A28" s="37" t="s">
        <v>33</v>
      </c>
      <c r="B28" s="20"/>
      <c r="C28" s="111">
        <f>((1+C27)^(1/12))-1</f>
        <v>1.8619724961859152E-2</v>
      </c>
      <c r="D28" s="38"/>
      <c r="E28" s="20"/>
      <c r="F28" s="17"/>
      <c r="G28" s="44"/>
    </row>
    <row r="29" spans="1:7" x14ac:dyDescent="0.25">
      <c r="A29" s="39" t="s">
        <v>34</v>
      </c>
      <c r="B29" s="40"/>
      <c r="C29" s="42"/>
      <c r="D29" s="41"/>
      <c r="E29" s="40"/>
      <c r="F29" s="42"/>
      <c r="G29" s="45"/>
    </row>
    <row r="30" spans="1:7" x14ac:dyDescent="0.25">
      <c r="A30" s="17"/>
      <c r="B30" s="20"/>
      <c r="C30" s="17"/>
      <c r="D30" s="18"/>
      <c r="E30" s="20"/>
      <c r="F30" s="17"/>
      <c r="G30" s="15"/>
    </row>
    <row r="31" spans="1:7" x14ac:dyDescent="0.25">
      <c r="A31" s="93" t="s">
        <v>35</v>
      </c>
      <c r="B31" s="94"/>
      <c r="C31" s="95"/>
      <c r="D31" s="96"/>
      <c r="E31" s="94"/>
      <c r="F31" s="95"/>
      <c r="G31" s="97"/>
    </row>
    <row r="32" spans="1:7" x14ac:dyDescent="0.25">
      <c r="A32" s="126" t="s">
        <v>36</v>
      </c>
      <c r="B32" s="126"/>
      <c r="C32" s="98" t="s">
        <v>37</v>
      </c>
      <c r="D32" s="99" t="s">
        <v>38</v>
      </c>
      <c r="E32" s="22" t="s">
        <v>39</v>
      </c>
      <c r="F32" s="100" t="s">
        <v>40</v>
      </c>
      <c r="G32" s="101" t="s">
        <v>41</v>
      </c>
    </row>
    <row r="33" spans="1:32" x14ac:dyDescent="0.25">
      <c r="A33" s="22" t="s">
        <v>42</v>
      </c>
      <c r="B33" s="22" t="s">
        <v>43</v>
      </c>
      <c r="C33" s="98" t="s">
        <v>44</v>
      </c>
      <c r="D33" s="99" t="s">
        <v>45</v>
      </c>
      <c r="E33" s="22" t="s">
        <v>45</v>
      </c>
      <c r="F33" s="100" t="s">
        <v>46</v>
      </c>
      <c r="G33" s="101" t="s">
        <v>46</v>
      </c>
    </row>
    <row r="34" spans="1:32" x14ac:dyDescent="0.25">
      <c r="A34" s="102">
        <v>44630</v>
      </c>
      <c r="B34" s="102">
        <f t="shared" ref="B34:B58" si="5">EOMONTH(A34,0)</f>
        <v>44651</v>
      </c>
      <c r="C34" s="103">
        <v>1000000</v>
      </c>
      <c r="D34" s="104">
        <v>1</v>
      </c>
      <c r="E34" s="103">
        <f t="shared" ref="E34:E74" si="6">+D34*C34</f>
        <v>1000000</v>
      </c>
      <c r="F34" s="105">
        <f t="shared" ref="F34:F74" si="7">IF(B34&lt;$G$7,$G$8-$G$7,$G$8-B34)</f>
        <v>143</v>
      </c>
      <c r="G34" s="104">
        <f t="shared" ref="G34:G58" si="8">+E34*$C$28*F34/30</f>
        <v>88754.02231819529</v>
      </c>
    </row>
    <row r="35" spans="1:32" x14ac:dyDescent="0.25">
      <c r="A35" s="102">
        <f t="shared" ref="A35:A58" si="9">1+B34</f>
        <v>44652</v>
      </c>
      <c r="B35" s="102">
        <f t="shared" si="5"/>
        <v>44681</v>
      </c>
      <c r="C35" s="103">
        <v>1000000</v>
      </c>
      <c r="D35" s="104">
        <v>1</v>
      </c>
      <c r="E35" s="103">
        <f t="shared" si="6"/>
        <v>1000000</v>
      </c>
      <c r="F35" s="105">
        <f t="shared" si="7"/>
        <v>143</v>
      </c>
      <c r="G35" s="104">
        <f t="shared" si="8"/>
        <v>88754.02231819529</v>
      </c>
    </row>
    <row r="36" spans="1:32" x14ac:dyDescent="0.25">
      <c r="A36" s="102">
        <f t="shared" si="9"/>
        <v>44682</v>
      </c>
      <c r="B36" s="102">
        <f t="shared" si="5"/>
        <v>44712</v>
      </c>
      <c r="C36" s="103">
        <v>1000000</v>
      </c>
      <c r="D36" s="104">
        <v>1</v>
      </c>
      <c r="E36" s="103">
        <f t="shared" si="6"/>
        <v>1000000</v>
      </c>
      <c r="F36" s="105">
        <f t="shared" si="7"/>
        <v>143</v>
      </c>
      <c r="G36" s="104">
        <f t="shared" si="8"/>
        <v>88754.02231819529</v>
      </c>
    </row>
    <row r="37" spans="1:32" x14ac:dyDescent="0.25">
      <c r="A37" s="102">
        <f t="shared" si="9"/>
        <v>44713</v>
      </c>
      <c r="B37" s="102">
        <f t="shared" si="5"/>
        <v>44742</v>
      </c>
      <c r="C37" s="103">
        <v>1000000</v>
      </c>
      <c r="D37" s="104">
        <v>2</v>
      </c>
      <c r="E37" s="103">
        <f t="shared" si="6"/>
        <v>2000000</v>
      </c>
      <c r="F37" s="105">
        <f t="shared" si="7"/>
        <v>143</v>
      </c>
      <c r="G37" s="104">
        <f t="shared" si="8"/>
        <v>177508.04463639058</v>
      </c>
    </row>
    <row r="38" spans="1:32" x14ac:dyDescent="0.25">
      <c r="A38" s="102">
        <f t="shared" si="9"/>
        <v>44743</v>
      </c>
      <c r="B38" s="102">
        <f t="shared" si="5"/>
        <v>44773</v>
      </c>
      <c r="C38" s="103">
        <v>1000000</v>
      </c>
      <c r="D38" s="104">
        <v>1</v>
      </c>
      <c r="E38" s="103">
        <f t="shared" si="6"/>
        <v>1000000</v>
      </c>
      <c r="F38" s="105">
        <f t="shared" si="7"/>
        <v>143</v>
      </c>
      <c r="G38" s="104">
        <f t="shared" si="8"/>
        <v>88754.02231819529</v>
      </c>
    </row>
    <row r="39" spans="1:32" x14ac:dyDescent="0.25">
      <c r="A39" s="102">
        <f t="shared" si="9"/>
        <v>44774</v>
      </c>
      <c r="B39" s="102">
        <f t="shared" si="5"/>
        <v>44804</v>
      </c>
      <c r="C39" s="103">
        <v>1000000</v>
      </c>
      <c r="D39" s="104">
        <v>1</v>
      </c>
      <c r="E39" s="103">
        <f t="shared" si="6"/>
        <v>1000000</v>
      </c>
      <c r="F39" s="105">
        <f t="shared" si="7"/>
        <v>143</v>
      </c>
      <c r="G39" s="104">
        <f t="shared" si="8"/>
        <v>88754.02231819529</v>
      </c>
    </row>
    <row r="40" spans="1:32" x14ac:dyDescent="0.25">
      <c r="A40" s="102">
        <f t="shared" si="9"/>
        <v>44805</v>
      </c>
      <c r="B40" s="102">
        <f t="shared" si="5"/>
        <v>44834</v>
      </c>
      <c r="C40" s="103">
        <v>1000000</v>
      </c>
      <c r="D40" s="104">
        <v>1</v>
      </c>
      <c r="E40" s="103">
        <f t="shared" si="6"/>
        <v>1000000</v>
      </c>
      <c r="F40" s="105">
        <f t="shared" si="7"/>
        <v>143</v>
      </c>
      <c r="G40" s="104">
        <f t="shared" si="8"/>
        <v>88754.02231819529</v>
      </c>
    </row>
    <row r="41" spans="1:32" x14ac:dyDescent="0.25">
      <c r="A41" s="102">
        <f t="shared" si="9"/>
        <v>44835</v>
      </c>
      <c r="B41" s="102">
        <f t="shared" si="5"/>
        <v>44865</v>
      </c>
      <c r="C41" s="103">
        <v>1000000</v>
      </c>
      <c r="D41" s="104">
        <v>1</v>
      </c>
      <c r="E41" s="103">
        <f t="shared" si="6"/>
        <v>1000000</v>
      </c>
      <c r="F41" s="105">
        <f t="shared" si="7"/>
        <v>143</v>
      </c>
      <c r="G41" s="104">
        <f t="shared" si="8"/>
        <v>88754.02231819529</v>
      </c>
    </row>
    <row r="42" spans="1:32" x14ac:dyDescent="0.25">
      <c r="A42" s="102">
        <f t="shared" si="9"/>
        <v>44866</v>
      </c>
      <c r="B42" s="102">
        <f t="shared" si="5"/>
        <v>44895</v>
      </c>
      <c r="C42" s="103">
        <v>1000000</v>
      </c>
      <c r="D42" s="104">
        <v>2</v>
      </c>
      <c r="E42" s="103">
        <f t="shared" si="6"/>
        <v>2000000</v>
      </c>
      <c r="F42" s="105">
        <f t="shared" si="7"/>
        <v>143</v>
      </c>
      <c r="G42" s="104">
        <f t="shared" si="8"/>
        <v>177508.04463639058</v>
      </c>
    </row>
    <row r="43" spans="1:32" s="65" customFormat="1" x14ac:dyDescent="0.25">
      <c r="A43" s="102">
        <f t="shared" si="9"/>
        <v>44896</v>
      </c>
      <c r="B43" s="102">
        <f t="shared" si="5"/>
        <v>44926</v>
      </c>
      <c r="C43" s="103">
        <v>1000000</v>
      </c>
      <c r="D43" s="104">
        <v>1</v>
      </c>
      <c r="E43" s="103">
        <f t="shared" si="6"/>
        <v>1000000</v>
      </c>
      <c r="F43" s="105">
        <f t="shared" si="7"/>
        <v>143</v>
      </c>
      <c r="G43" s="104">
        <f t="shared" si="8"/>
        <v>88754.02231819529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s="65" customFormat="1" x14ac:dyDescent="0.25">
      <c r="A44" s="102">
        <f t="shared" si="9"/>
        <v>44927</v>
      </c>
      <c r="B44" s="102">
        <f t="shared" si="5"/>
        <v>44957</v>
      </c>
      <c r="C44" s="103">
        <v>1160000</v>
      </c>
      <c r="D44" s="104">
        <v>1</v>
      </c>
      <c r="E44" s="103">
        <f t="shared" si="6"/>
        <v>1160000</v>
      </c>
      <c r="F44" s="105">
        <f t="shared" si="7"/>
        <v>143</v>
      </c>
      <c r="G44" s="104">
        <f t="shared" si="8"/>
        <v>102954.66588910653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s="65" customFormat="1" x14ac:dyDescent="0.25">
      <c r="A45" s="102">
        <f t="shared" si="9"/>
        <v>44958</v>
      </c>
      <c r="B45" s="102">
        <f t="shared" si="5"/>
        <v>44985</v>
      </c>
      <c r="C45" s="103">
        <v>1160000</v>
      </c>
      <c r="D45" s="104">
        <v>1</v>
      </c>
      <c r="E45" s="103">
        <f t="shared" si="6"/>
        <v>1160000</v>
      </c>
      <c r="F45" s="105">
        <f t="shared" si="7"/>
        <v>143</v>
      </c>
      <c r="G45" s="104">
        <f t="shared" si="8"/>
        <v>102954.66588910653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s="65" customFormat="1" x14ac:dyDescent="0.25">
      <c r="A46" s="102">
        <f t="shared" si="9"/>
        <v>44986</v>
      </c>
      <c r="B46" s="102">
        <f t="shared" si="5"/>
        <v>45016</v>
      </c>
      <c r="C46" s="103">
        <v>1160000</v>
      </c>
      <c r="D46" s="104">
        <v>1</v>
      </c>
      <c r="E46" s="103">
        <f t="shared" si="6"/>
        <v>1160000</v>
      </c>
      <c r="F46" s="105">
        <f t="shared" si="7"/>
        <v>143</v>
      </c>
      <c r="G46" s="104">
        <f t="shared" si="8"/>
        <v>102954.66588910653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s="65" customFormat="1" x14ac:dyDescent="0.25">
      <c r="A47" s="102">
        <f t="shared" si="9"/>
        <v>45017</v>
      </c>
      <c r="B47" s="102">
        <f t="shared" si="5"/>
        <v>45046</v>
      </c>
      <c r="C47" s="103">
        <v>1160000</v>
      </c>
      <c r="D47" s="104">
        <v>1</v>
      </c>
      <c r="E47" s="103">
        <f t="shared" si="6"/>
        <v>1160000</v>
      </c>
      <c r="F47" s="105">
        <f t="shared" si="7"/>
        <v>143</v>
      </c>
      <c r="G47" s="104">
        <f t="shared" si="8"/>
        <v>102954.66588910653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s="65" customFormat="1" x14ac:dyDescent="0.25">
      <c r="A48" s="102">
        <f t="shared" si="9"/>
        <v>45047</v>
      </c>
      <c r="B48" s="102">
        <f t="shared" si="5"/>
        <v>45077</v>
      </c>
      <c r="C48" s="103">
        <v>1160000</v>
      </c>
      <c r="D48" s="104">
        <v>1</v>
      </c>
      <c r="E48" s="103">
        <f t="shared" si="6"/>
        <v>1160000</v>
      </c>
      <c r="F48" s="105">
        <f t="shared" si="7"/>
        <v>143</v>
      </c>
      <c r="G48" s="104">
        <f t="shared" si="8"/>
        <v>102954.66588910653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s="65" customFormat="1" x14ac:dyDescent="0.25">
      <c r="A49" s="102">
        <f t="shared" si="9"/>
        <v>45078</v>
      </c>
      <c r="B49" s="102">
        <f t="shared" si="5"/>
        <v>45107</v>
      </c>
      <c r="C49" s="103">
        <v>1160000</v>
      </c>
      <c r="D49" s="104">
        <v>2</v>
      </c>
      <c r="E49" s="103">
        <f t="shared" si="6"/>
        <v>2320000</v>
      </c>
      <c r="F49" s="105">
        <f t="shared" si="7"/>
        <v>143</v>
      </c>
      <c r="G49" s="104">
        <f t="shared" si="8"/>
        <v>205909.33177821306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s="65" customFormat="1" x14ac:dyDescent="0.25">
      <c r="A50" s="102">
        <f t="shared" si="9"/>
        <v>45108</v>
      </c>
      <c r="B50" s="102">
        <f t="shared" si="5"/>
        <v>45138</v>
      </c>
      <c r="C50" s="103">
        <v>1160000</v>
      </c>
      <c r="D50" s="104">
        <v>1</v>
      </c>
      <c r="E50" s="103">
        <f t="shared" si="6"/>
        <v>1160000</v>
      </c>
      <c r="F50" s="105">
        <f t="shared" si="7"/>
        <v>143</v>
      </c>
      <c r="G50" s="104">
        <f t="shared" si="8"/>
        <v>102954.66588910653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s="65" customFormat="1" x14ac:dyDescent="0.25">
      <c r="A51" s="102">
        <f t="shared" si="9"/>
        <v>45139</v>
      </c>
      <c r="B51" s="102">
        <f t="shared" si="5"/>
        <v>45169</v>
      </c>
      <c r="C51" s="103">
        <v>1160000</v>
      </c>
      <c r="D51" s="104">
        <v>1</v>
      </c>
      <c r="E51" s="103">
        <f t="shared" si="6"/>
        <v>1160000</v>
      </c>
      <c r="F51" s="105">
        <f t="shared" si="7"/>
        <v>143</v>
      </c>
      <c r="G51" s="104">
        <f t="shared" si="8"/>
        <v>102954.66588910653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s="65" customFormat="1" x14ac:dyDescent="0.25">
      <c r="A52" s="102">
        <f t="shared" si="9"/>
        <v>45170</v>
      </c>
      <c r="B52" s="102">
        <f t="shared" si="5"/>
        <v>45199</v>
      </c>
      <c r="C52" s="103">
        <v>1160000</v>
      </c>
      <c r="D52" s="104">
        <v>1</v>
      </c>
      <c r="E52" s="103">
        <f t="shared" si="6"/>
        <v>1160000</v>
      </c>
      <c r="F52" s="105">
        <f t="shared" si="7"/>
        <v>143</v>
      </c>
      <c r="G52" s="104">
        <f t="shared" si="8"/>
        <v>102954.66588910653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s="65" customFormat="1" x14ac:dyDescent="0.25">
      <c r="A53" s="102">
        <f t="shared" si="9"/>
        <v>45200</v>
      </c>
      <c r="B53" s="102">
        <f t="shared" si="5"/>
        <v>45230</v>
      </c>
      <c r="C53" s="103">
        <v>1160000</v>
      </c>
      <c r="D53" s="104">
        <v>1</v>
      </c>
      <c r="E53" s="103">
        <f t="shared" si="6"/>
        <v>1160000</v>
      </c>
      <c r="F53" s="105">
        <f t="shared" si="7"/>
        <v>143</v>
      </c>
      <c r="G53" s="104">
        <f t="shared" si="8"/>
        <v>102954.66588910653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s="65" customFormat="1" x14ac:dyDescent="0.25">
      <c r="A54" s="102">
        <f t="shared" si="9"/>
        <v>45231</v>
      </c>
      <c r="B54" s="102">
        <f t="shared" si="5"/>
        <v>45260</v>
      </c>
      <c r="C54" s="103">
        <v>1160000</v>
      </c>
      <c r="D54" s="104">
        <v>2</v>
      </c>
      <c r="E54" s="103">
        <f t="shared" si="6"/>
        <v>2320000</v>
      </c>
      <c r="F54" s="105">
        <f t="shared" si="7"/>
        <v>143</v>
      </c>
      <c r="G54" s="104">
        <f t="shared" si="8"/>
        <v>205909.33177821306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s="65" customFormat="1" x14ac:dyDescent="0.25">
      <c r="A55" s="102">
        <f t="shared" si="9"/>
        <v>45261</v>
      </c>
      <c r="B55" s="102">
        <f t="shared" si="5"/>
        <v>45291</v>
      </c>
      <c r="C55" s="103">
        <v>1160000</v>
      </c>
      <c r="D55" s="104">
        <v>1</v>
      </c>
      <c r="E55" s="103">
        <f t="shared" si="6"/>
        <v>1160000</v>
      </c>
      <c r="F55" s="105">
        <f t="shared" si="7"/>
        <v>143</v>
      </c>
      <c r="G55" s="104">
        <f t="shared" si="8"/>
        <v>102954.66588910653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s="65" customFormat="1" x14ac:dyDescent="0.25">
      <c r="A56" s="102">
        <f t="shared" si="9"/>
        <v>45292</v>
      </c>
      <c r="B56" s="102">
        <f t="shared" si="5"/>
        <v>45322</v>
      </c>
      <c r="C56" s="103">
        <v>1300000</v>
      </c>
      <c r="D56" s="104">
        <v>1</v>
      </c>
      <c r="E56" s="103">
        <f t="shared" si="6"/>
        <v>1300000</v>
      </c>
      <c r="F56" s="105">
        <f t="shared" si="7"/>
        <v>143</v>
      </c>
      <c r="G56" s="104">
        <f t="shared" si="8"/>
        <v>115380.22901365388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s="65" customFormat="1" x14ac:dyDescent="0.25">
      <c r="A57" s="102">
        <f t="shared" si="9"/>
        <v>45323</v>
      </c>
      <c r="B57" s="102">
        <f t="shared" si="5"/>
        <v>45351</v>
      </c>
      <c r="C57" s="103">
        <v>1300000</v>
      </c>
      <c r="D57" s="104">
        <v>1</v>
      </c>
      <c r="E57" s="103">
        <f t="shared" si="6"/>
        <v>1300000</v>
      </c>
      <c r="F57" s="105">
        <f t="shared" si="7"/>
        <v>143</v>
      </c>
      <c r="G57" s="104">
        <f t="shared" si="8"/>
        <v>115380.22901365388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s="65" customFormat="1" x14ac:dyDescent="0.25">
      <c r="A58" s="102">
        <f t="shared" si="9"/>
        <v>45352</v>
      </c>
      <c r="B58" s="102">
        <f t="shared" si="5"/>
        <v>45382</v>
      </c>
      <c r="C58" s="103">
        <v>1300000</v>
      </c>
      <c r="D58" s="104">
        <v>1</v>
      </c>
      <c r="E58" s="103">
        <f t="shared" si="6"/>
        <v>1300000</v>
      </c>
      <c r="F58" s="105">
        <f t="shared" si="7"/>
        <v>143</v>
      </c>
      <c r="G58" s="104">
        <f t="shared" si="8"/>
        <v>115380.22901365388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s="65" customFormat="1" x14ac:dyDescent="0.25">
      <c r="A59" s="102">
        <f t="shared" ref="A59:A66" si="10">1+B58</f>
        <v>45383</v>
      </c>
      <c r="B59" s="102">
        <f t="shared" ref="B59:B73" si="11">EOMONTH(A59,0)</f>
        <v>45412</v>
      </c>
      <c r="C59" s="103">
        <v>1300000</v>
      </c>
      <c r="D59" s="104">
        <v>1</v>
      </c>
      <c r="E59" s="103">
        <f t="shared" si="6"/>
        <v>1300000</v>
      </c>
      <c r="F59" s="105">
        <f t="shared" si="7"/>
        <v>143</v>
      </c>
      <c r="G59" s="104">
        <f t="shared" ref="G59:G74" si="12">+E59*$C$28*F59/30</f>
        <v>115380.22901365388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s="65" customFormat="1" x14ac:dyDescent="0.25">
      <c r="A60" s="102">
        <f t="shared" si="10"/>
        <v>45413</v>
      </c>
      <c r="B60" s="102">
        <f t="shared" si="11"/>
        <v>45443</v>
      </c>
      <c r="C60" s="103">
        <v>1300000</v>
      </c>
      <c r="D60" s="104">
        <v>1</v>
      </c>
      <c r="E60" s="103">
        <f t="shared" si="6"/>
        <v>1300000</v>
      </c>
      <c r="F60" s="105">
        <f t="shared" si="7"/>
        <v>143</v>
      </c>
      <c r="G60" s="104">
        <f t="shared" si="12"/>
        <v>115380.22901365388</v>
      </c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s="65" customFormat="1" x14ac:dyDescent="0.25">
      <c r="A61" s="102">
        <f t="shared" si="10"/>
        <v>45444</v>
      </c>
      <c r="B61" s="102">
        <f t="shared" si="11"/>
        <v>45473</v>
      </c>
      <c r="C61" s="103">
        <v>1300000</v>
      </c>
      <c r="D61" s="104">
        <v>2</v>
      </c>
      <c r="E61" s="103">
        <f t="shared" si="6"/>
        <v>2600000</v>
      </c>
      <c r="F61" s="105">
        <f t="shared" si="7"/>
        <v>143</v>
      </c>
      <c r="G61" s="104">
        <f t="shared" si="12"/>
        <v>230760.45802730776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s="65" customFormat="1" x14ac:dyDescent="0.25">
      <c r="A62" s="102">
        <f t="shared" si="10"/>
        <v>45474</v>
      </c>
      <c r="B62" s="102">
        <f t="shared" si="11"/>
        <v>45504</v>
      </c>
      <c r="C62" s="103">
        <v>1300000</v>
      </c>
      <c r="D62" s="104">
        <v>1</v>
      </c>
      <c r="E62" s="103">
        <f t="shared" si="6"/>
        <v>1300000</v>
      </c>
      <c r="F62" s="105">
        <f t="shared" si="7"/>
        <v>143</v>
      </c>
      <c r="G62" s="104">
        <f t="shared" si="12"/>
        <v>115380.22901365388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s="65" customFormat="1" x14ac:dyDescent="0.25">
      <c r="A63" s="102">
        <f t="shared" si="10"/>
        <v>45505</v>
      </c>
      <c r="B63" s="102">
        <f t="shared" si="11"/>
        <v>45535</v>
      </c>
      <c r="C63" s="103">
        <v>1300000</v>
      </c>
      <c r="D63" s="104">
        <v>1</v>
      </c>
      <c r="E63" s="103">
        <f t="shared" si="6"/>
        <v>1300000</v>
      </c>
      <c r="F63" s="105">
        <f t="shared" si="7"/>
        <v>143</v>
      </c>
      <c r="G63" s="104">
        <f t="shared" si="12"/>
        <v>115380.22901365388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s="65" customFormat="1" x14ac:dyDescent="0.25">
      <c r="A64" s="102">
        <f t="shared" si="10"/>
        <v>45536</v>
      </c>
      <c r="B64" s="102">
        <f t="shared" si="11"/>
        <v>45565</v>
      </c>
      <c r="C64" s="103">
        <v>1300000</v>
      </c>
      <c r="D64" s="104">
        <v>1</v>
      </c>
      <c r="E64" s="103">
        <f t="shared" si="6"/>
        <v>1300000</v>
      </c>
      <c r="F64" s="105">
        <f>IF(B64&lt;$G$7,$G$8-$G$7,$G$8-B64)</f>
        <v>143</v>
      </c>
      <c r="G64" s="104">
        <f t="shared" si="12"/>
        <v>115380.22901365388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1:32" s="65" customFormat="1" x14ac:dyDescent="0.25">
      <c r="A65" s="102">
        <f t="shared" si="10"/>
        <v>45566</v>
      </c>
      <c r="B65" s="102">
        <f t="shared" si="11"/>
        <v>45596</v>
      </c>
      <c r="C65" s="103">
        <v>1300000</v>
      </c>
      <c r="D65" s="104">
        <v>1</v>
      </c>
      <c r="E65" s="103">
        <f t="shared" si="6"/>
        <v>1300000</v>
      </c>
      <c r="F65" s="105">
        <f>IF(B65&lt;$G$7,$G$8-$G$7,$G$8-B65)</f>
        <v>143</v>
      </c>
      <c r="G65" s="104">
        <f t="shared" si="12"/>
        <v>115380.22901365388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1:32" s="65" customFormat="1" x14ac:dyDescent="0.25">
      <c r="A66" s="102">
        <f t="shared" si="10"/>
        <v>45597</v>
      </c>
      <c r="B66" s="102">
        <f t="shared" si="11"/>
        <v>45626</v>
      </c>
      <c r="C66" s="103">
        <v>1300000</v>
      </c>
      <c r="D66" s="104">
        <v>2</v>
      </c>
      <c r="E66" s="103">
        <f t="shared" si="6"/>
        <v>2600000</v>
      </c>
      <c r="F66" s="105">
        <f t="shared" si="7"/>
        <v>143</v>
      </c>
      <c r="G66" s="104">
        <f t="shared" si="12"/>
        <v>230760.45802730776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:32" s="65" customFormat="1" x14ac:dyDescent="0.25">
      <c r="A67" s="102">
        <f>1+B66</f>
        <v>45627</v>
      </c>
      <c r="B67" s="102">
        <f t="shared" si="11"/>
        <v>45657</v>
      </c>
      <c r="C67" s="103">
        <v>1300000</v>
      </c>
      <c r="D67" s="104">
        <v>1</v>
      </c>
      <c r="E67" s="103">
        <f t="shared" si="6"/>
        <v>1300000</v>
      </c>
      <c r="F67" s="105">
        <f t="shared" si="7"/>
        <v>143</v>
      </c>
      <c r="G67" s="104">
        <f t="shared" si="12"/>
        <v>115380.22901365388</v>
      </c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1:32" s="65" customFormat="1" x14ac:dyDescent="0.25">
      <c r="A68" s="102">
        <f t="shared" ref="A68:A74" si="13">1+B67</f>
        <v>45658</v>
      </c>
      <c r="B68" s="102">
        <f t="shared" si="11"/>
        <v>45688</v>
      </c>
      <c r="C68" s="103">
        <v>1423500</v>
      </c>
      <c r="D68" s="104">
        <v>1</v>
      </c>
      <c r="E68" s="103">
        <f t="shared" si="6"/>
        <v>1423500</v>
      </c>
      <c r="F68" s="105">
        <f t="shared" si="7"/>
        <v>143</v>
      </c>
      <c r="G68" s="104">
        <f t="shared" si="12"/>
        <v>126341.35076995099</v>
      </c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1:32" s="65" customFormat="1" x14ac:dyDescent="0.25">
      <c r="A69" s="102">
        <f t="shared" si="13"/>
        <v>45689</v>
      </c>
      <c r="B69" s="102">
        <f t="shared" si="11"/>
        <v>45716</v>
      </c>
      <c r="C69" s="103">
        <v>1423500</v>
      </c>
      <c r="D69" s="104">
        <v>1</v>
      </c>
      <c r="E69" s="103">
        <f t="shared" si="6"/>
        <v>1423500</v>
      </c>
      <c r="F69" s="105">
        <f t="shared" si="7"/>
        <v>143</v>
      </c>
      <c r="G69" s="104">
        <f t="shared" si="12"/>
        <v>126341.35076995099</v>
      </c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1:32" s="65" customFormat="1" x14ac:dyDescent="0.25">
      <c r="A70" s="102">
        <f t="shared" si="13"/>
        <v>45717</v>
      </c>
      <c r="B70" s="102">
        <f t="shared" si="11"/>
        <v>45747</v>
      </c>
      <c r="C70" s="103">
        <v>1423500</v>
      </c>
      <c r="D70" s="104">
        <v>1</v>
      </c>
      <c r="E70" s="103">
        <f t="shared" si="6"/>
        <v>1423500</v>
      </c>
      <c r="F70" s="105">
        <f t="shared" si="7"/>
        <v>122</v>
      </c>
      <c r="G70" s="104">
        <f t="shared" si="12"/>
        <v>107787.72583170646</v>
      </c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1:32" s="65" customFormat="1" x14ac:dyDescent="0.25">
      <c r="A71" s="102">
        <f t="shared" si="13"/>
        <v>45748</v>
      </c>
      <c r="B71" s="102">
        <f t="shared" si="11"/>
        <v>45777</v>
      </c>
      <c r="C71" s="103">
        <v>1423500</v>
      </c>
      <c r="D71" s="104">
        <v>1</v>
      </c>
      <c r="E71" s="103">
        <f t="shared" si="6"/>
        <v>1423500</v>
      </c>
      <c r="F71" s="105">
        <f t="shared" si="7"/>
        <v>92</v>
      </c>
      <c r="G71" s="104">
        <f t="shared" si="12"/>
        <v>81282.547348499938</v>
      </c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32" s="65" customFormat="1" x14ac:dyDescent="0.25">
      <c r="A72" s="102">
        <f t="shared" si="13"/>
        <v>45778</v>
      </c>
      <c r="B72" s="102">
        <f t="shared" si="11"/>
        <v>45808</v>
      </c>
      <c r="C72" s="103">
        <v>1423500</v>
      </c>
      <c r="D72" s="104">
        <v>1</v>
      </c>
      <c r="E72" s="103">
        <f t="shared" si="6"/>
        <v>1423500</v>
      </c>
      <c r="F72" s="105">
        <f t="shared" si="7"/>
        <v>61</v>
      </c>
      <c r="G72" s="104">
        <f t="shared" si="12"/>
        <v>53893.862915853228</v>
      </c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1:32" s="65" customFormat="1" x14ac:dyDescent="0.25">
      <c r="A73" s="102">
        <f t="shared" si="13"/>
        <v>45809</v>
      </c>
      <c r="B73" s="102">
        <f t="shared" si="11"/>
        <v>45838</v>
      </c>
      <c r="C73" s="103">
        <v>1423500</v>
      </c>
      <c r="D73" s="104">
        <v>2</v>
      </c>
      <c r="E73" s="103">
        <f t="shared" si="6"/>
        <v>2847000</v>
      </c>
      <c r="F73" s="105">
        <f t="shared" si="7"/>
        <v>31</v>
      </c>
      <c r="G73" s="104">
        <f t="shared" si="12"/>
        <v>54777.368865293436</v>
      </c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1:32" s="65" customFormat="1" x14ac:dyDescent="0.25">
      <c r="A74" s="102">
        <f t="shared" si="13"/>
        <v>45839</v>
      </c>
      <c r="B74" s="102">
        <v>45863</v>
      </c>
      <c r="C74" s="103">
        <v>1423500</v>
      </c>
      <c r="D74" s="104">
        <v>1</v>
      </c>
      <c r="E74" s="103">
        <f t="shared" si="6"/>
        <v>1423500</v>
      </c>
      <c r="F74" s="105">
        <f t="shared" si="7"/>
        <v>6</v>
      </c>
      <c r="G74" s="104">
        <f t="shared" si="12"/>
        <v>5301.0356966413001</v>
      </c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32" s="65" customFormat="1" x14ac:dyDescent="0.25">
      <c r="A75" s="122" t="s">
        <v>47</v>
      </c>
      <c r="B75" s="123"/>
      <c r="C75" s="123"/>
      <c r="D75" s="124"/>
      <c r="E75" s="106">
        <f>SUM(E34:E74)</f>
        <v>57828000</v>
      </c>
      <c r="F75" s="107"/>
      <c r="G75" s="107">
        <f>SUM(G34:G74)</f>
        <v>4677462.0386548862</v>
      </c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32" s="65" customFormat="1" x14ac:dyDescent="0.25">
      <c r="A76" s="91"/>
      <c r="B76" s="91"/>
      <c r="C76" s="92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:32" s="65" customFormat="1" x14ac:dyDescent="0.25">
      <c r="C77" s="92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32" s="65" customFormat="1" x14ac:dyDescent="0.25">
      <c r="A78" s="86" t="s">
        <v>48</v>
      </c>
      <c r="B78" s="87" t="s">
        <v>49</v>
      </c>
      <c r="C78" s="30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:32" s="65" customFormat="1" x14ac:dyDescent="0.25">
      <c r="A79" s="90" t="s">
        <v>50</v>
      </c>
      <c r="B79" s="88">
        <f>E75</f>
        <v>57828000</v>
      </c>
      <c r="C79" s="30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:32" s="65" customFormat="1" x14ac:dyDescent="0.25">
      <c r="A80" s="90" t="s">
        <v>51</v>
      </c>
      <c r="B80" s="89">
        <f>G75</f>
        <v>4677462.0386548862</v>
      </c>
      <c r="C80" s="3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:32" s="65" customFormat="1" x14ac:dyDescent="0.25">
      <c r="A81" s="90" t="s">
        <v>52</v>
      </c>
      <c r="B81" s="108">
        <f>SUM(B79:B80)</f>
        <v>62505462.038654886</v>
      </c>
      <c r="C81" s="30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1:32" s="65" customFormat="1" x14ac:dyDescent="0.25">
      <c r="A82"/>
      <c r="B82"/>
      <c r="C82" s="30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</sheetData>
  <mergeCells count="6">
    <mergeCell ref="A75:D75"/>
    <mergeCell ref="I5:M8"/>
    <mergeCell ref="A32:B32"/>
    <mergeCell ref="A5:C5"/>
    <mergeCell ref="A1:G1"/>
    <mergeCell ref="A2:G2"/>
  </mergeCells>
  <printOptions horizontalCentered="1"/>
  <pageMargins left="1.1811023622047245" right="1.1811023622047245" top="1.1811023622047245" bottom="1.3779527559055118" header="0.31496062992125984" footer="0.31496062992125984"/>
  <pageSetup paperSize="134" scale="38" orientation="landscape" r:id="rId1"/>
  <headerFooter>
    <oddHeader>&amp;C&amp;P  de 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IPC98</vt:lpstr>
      <vt:lpstr>IPC2008</vt:lpstr>
      <vt:lpstr>IPC 2008 meses</vt:lpstr>
      <vt:lpstr>Retroactivo y Mora</vt:lpstr>
      <vt:lpstr>'Retroactivo y Mora'!Print_Titles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Jeffry Lemus Gómez</cp:lastModifiedBy>
  <cp:revision/>
  <cp:lastPrinted>2025-07-25T22:05:13Z</cp:lastPrinted>
  <dcterms:created xsi:type="dcterms:W3CDTF">2010-04-23T13:41:57Z</dcterms:created>
  <dcterms:modified xsi:type="dcterms:W3CDTF">2025-07-25T22:05:18Z</dcterms:modified>
  <cp:category/>
  <cp:contentStatus/>
</cp:coreProperties>
</file>