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daisylopez/Downloads/"/>
    </mc:Choice>
  </mc:AlternateContent>
  <xr:revisionPtr revIDLastSave="0" documentId="13_ncr:1_{EAD432EE-D71F-2145-8841-DCE7875FFDB1}" xr6:coauthVersionLast="47" xr6:coauthVersionMax="47" xr10:uidLastSave="{00000000-0000-0000-0000-000000000000}"/>
  <bookViews>
    <workbookView xWindow="18540" yWindow="1000" windowWidth="27420" windowHeight="25200" xr2:uid="{FC6FA88E-719E-EC4E-BD2C-0D09B51D2DA6}"/>
  </bookViews>
  <sheets>
    <sheet name="HENRY OCTAVIO"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8" i="2" l="1"/>
  <c r="H196" i="2"/>
  <c r="D235" i="2"/>
  <c r="E235" i="2" s="1"/>
  <c r="D249" i="2"/>
  <c r="E249" i="2" s="1"/>
  <c r="D248" i="2"/>
  <c r="E248" i="2" s="1"/>
  <c r="D247" i="2"/>
  <c r="E247" i="2" s="1"/>
  <c r="D246" i="2"/>
  <c r="E246" i="2" s="1"/>
  <c r="D245" i="2"/>
  <c r="E245" i="2" s="1"/>
  <c r="E7" i="2"/>
  <c r="D9" i="2" s="1"/>
  <c r="D15" i="2"/>
  <c r="E15" i="2" s="1"/>
  <c r="G15" i="2"/>
  <c r="D16" i="2"/>
  <c r="E16" i="2" s="1"/>
  <c r="G16" i="2"/>
  <c r="D17" i="2"/>
  <c r="E17" i="2" s="1"/>
  <c r="G17" i="2"/>
  <c r="D18" i="2"/>
  <c r="E18" i="2" s="1"/>
  <c r="G18" i="2"/>
  <c r="D19" i="2"/>
  <c r="E19" i="2" s="1"/>
  <c r="G19" i="2"/>
  <c r="D20" i="2"/>
  <c r="E20" i="2" s="1"/>
  <c r="G20" i="2"/>
  <c r="D21" i="2"/>
  <c r="E21" i="2" s="1"/>
  <c r="G21" i="2"/>
  <c r="D22" i="2"/>
  <c r="E22" i="2" s="1"/>
  <c r="G22" i="2"/>
  <c r="D23" i="2"/>
  <c r="E23" i="2" s="1"/>
  <c r="G23" i="2"/>
  <c r="D24" i="2"/>
  <c r="E24" i="2" s="1"/>
  <c r="G24" i="2"/>
  <c r="D25" i="2"/>
  <c r="E25" i="2" s="1"/>
  <c r="G25" i="2"/>
  <c r="D26" i="2"/>
  <c r="E26" i="2" s="1"/>
  <c r="G26" i="2"/>
  <c r="D27" i="2"/>
  <c r="E27" i="2" s="1"/>
  <c r="G27" i="2"/>
  <c r="D28" i="2"/>
  <c r="E28" i="2" s="1"/>
  <c r="G28" i="2"/>
  <c r="D29" i="2"/>
  <c r="E29" i="2" s="1"/>
  <c r="G29" i="2"/>
  <c r="D30" i="2"/>
  <c r="E30" i="2" s="1"/>
  <c r="G30" i="2"/>
  <c r="D31" i="2"/>
  <c r="E31" i="2" s="1"/>
  <c r="G31" i="2"/>
  <c r="D32" i="2"/>
  <c r="E32" i="2" s="1"/>
  <c r="G32" i="2"/>
  <c r="D33" i="2"/>
  <c r="E33" i="2" s="1"/>
  <c r="G33" i="2"/>
  <c r="D34" i="2"/>
  <c r="E34" i="2" s="1"/>
  <c r="G34" i="2"/>
  <c r="D35" i="2"/>
  <c r="E35" i="2" s="1"/>
  <c r="G35" i="2"/>
  <c r="D36" i="2"/>
  <c r="E36" i="2" s="1"/>
  <c r="G36" i="2"/>
  <c r="D37" i="2"/>
  <c r="E37" i="2" s="1"/>
  <c r="G37" i="2"/>
  <c r="D38" i="2"/>
  <c r="E38" i="2" s="1"/>
  <c r="G38" i="2"/>
  <c r="D39" i="2"/>
  <c r="E39" i="2" s="1"/>
  <c r="G39" i="2"/>
  <c r="D40" i="2"/>
  <c r="E40" i="2" s="1"/>
  <c r="G40" i="2"/>
  <c r="D41" i="2"/>
  <c r="E41" i="2" s="1"/>
  <c r="G41" i="2"/>
  <c r="D42" i="2"/>
  <c r="E42" i="2" s="1"/>
  <c r="G42" i="2"/>
  <c r="D43" i="2"/>
  <c r="E43" i="2" s="1"/>
  <c r="G43" i="2"/>
  <c r="D44" i="2"/>
  <c r="E44" i="2" s="1"/>
  <c r="G44" i="2"/>
  <c r="D45" i="2"/>
  <c r="E45" i="2" s="1"/>
  <c r="G45" i="2"/>
  <c r="D46" i="2"/>
  <c r="E46" i="2" s="1"/>
  <c r="G46" i="2"/>
  <c r="D47" i="2"/>
  <c r="E47" i="2" s="1"/>
  <c r="G47" i="2"/>
  <c r="D48" i="2"/>
  <c r="E48" i="2" s="1"/>
  <c r="G48" i="2"/>
  <c r="D49" i="2"/>
  <c r="E49" i="2" s="1"/>
  <c r="G49" i="2"/>
  <c r="D50" i="2"/>
  <c r="E50" i="2" s="1"/>
  <c r="G50" i="2"/>
  <c r="D51" i="2"/>
  <c r="E51" i="2" s="1"/>
  <c r="G51" i="2"/>
  <c r="D52" i="2"/>
  <c r="E52" i="2" s="1"/>
  <c r="G52" i="2"/>
  <c r="D53" i="2"/>
  <c r="E53" i="2" s="1"/>
  <c r="G53" i="2"/>
  <c r="D54" i="2"/>
  <c r="E54" i="2" s="1"/>
  <c r="G54" i="2"/>
  <c r="D55" i="2"/>
  <c r="E55" i="2" s="1"/>
  <c r="G55" i="2"/>
  <c r="D56" i="2"/>
  <c r="E56" i="2" s="1"/>
  <c r="G56" i="2"/>
  <c r="D57" i="2"/>
  <c r="E57" i="2" s="1"/>
  <c r="G57" i="2"/>
  <c r="D58" i="2"/>
  <c r="E58" i="2" s="1"/>
  <c r="G58" i="2"/>
  <c r="D59" i="2"/>
  <c r="E59" i="2" s="1"/>
  <c r="G59" i="2"/>
  <c r="D60" i="2"/>
  <c r="E60" i="2" s="1"/>
  <c r="G60" i="2"/>
  <c r="D61" i="2"/>
  <c r="E61" i="2" s="1"/>
  <c r="G61" i="2"/>
  <c r="D62" i="2"/>
  <c r="E62" i="2" s="1"/>
  <c r="G62" i="2"/>
  <c r="D63" i="2"/>
  <c r="E63" i="2" s="1"/>
  <c r="G63" i="2"/>
  <c r="D64" i="2"/>
  <c r="E64" i="2" s="1"/>
  <c r="G64" i="2"/>
  <c r="D65" i="2"/>
  <c r="E65" i="2" s="1"/>
  <c r="G65" i="2"/>
  <c r="D66" i="2"/>
  <c r="E66" i="2" s="1"/>
  <c r="G66" i="2"/>
  <c r="D67" i="2"/>
  <c r="E67" i="2" s="1"/>
  <c r="G67" i="2"/>
  <c r="D68" i="2"/>
  <c r="E68" i="2" s="1"/>
  <c r="G68" i="2"/>
  <c r="D69" i="2"/>
  <c r="E69" i="2" s="1"/>
  <c r="G69" i="2"/>
  <c r="D70" i="2"/>
  <c r="E70" i="2" s="1"/>
  <c r="G70" i="2"/>
  <c r="D71" i="2"/>
  <c r="E71" i="2" s="1"/>
  <c r="G71" i="2"/>
  <c r="D72" i="2"/>
  <c r="E72" i="2" s="1"/>
  <c r="G72" i="2"/>
  <c r="D73" i="2"/>
  <c r="E73" i="2" s="1"/>
  <c r="G73" i="2"/>
  <c r="D74" i="2"/>
  <c r="E74" i="2" s="1"/>
  <c r="G74" i="2"/>
  <c r="D75" i="2"/>
  <c r="E75" i="2" s="1"/>
  <c r="G75" i="2"/>
  <c r="D76" i="2"/>
  <c r="E76" i="2" s="1"/>
  <c r="G76" i="2"/>
  <c r="D77" i="2"/>
  <c r="E77" i="2" s="1"/>
  <c r="G77" i="2"/>
  <c r="D78" i="2"/>
  <c r="E78" i="2" s="1"/>
  <c r="G78" i="2"/>
  <c r="D79" i="2"/>
  <c r="E79" i="2" s="1"/>
  <c r="G79" i="2"/>
  <c r="D80" i="2"/>
  <c r="E80" i="2" s="1"/>
  <c r="G80" i="2"/>
  <c r="D81" i="2"/>
  <c r="E81" i="2" s="1"/>
  <c r="D82" i="2"/>
  <c r="E82" i="2" s="1"/>
  <c r="G82" i="2"/>
  <c r="D83" i="2"/>
  <c r="E83" i="2" s="1"/>
  <c r="G83" i="2"/>
  <c r="D84" i="2"/>
  <c r="E84" i="2" s="1"/>
  <c r="G84" i="2"/>
  <c r="D85" i="2"/>
  <c r="E85" i="2" s="1"/>
  <c r="G85" i="2"/>
  <c r="D86" i="2"/>
  <c r="E86" i="2" s="1"/>
  <c r="G86" i="2"/>
  <c r="D87" i="2"/>
  <c r="E87" i="2" s="1"/>
  <c r="G87" i="2"/>
  <c r="D88" i="2"/>
  <c r="E88" i="2" s="1"/>
  <c r="G88" i="2"/>
  <c r="D89" i="2"/>
  <c r="E89" i="2" s="1"/>
  <c r="G89" i="2"/>
  <c r="D90" i="2"/>
  <c r="E90" i="2" s="1"/>
  <c r="G90" i="2"/>
  <c r="D91" i="2"/>
  <c r="E91" i="2" s="1"/>
  <c r="G91" i="2"/>
  <c r="D92" i="2"/>
  <c r="E92" i="2" s="1"/>
  <c r="G92" i="2"/>
  <c r="D93" i="2"/>
  <c r="E93" i="2" s="1"/>
  <c r="G93" i="2"/>
  <c r="D94" i="2"/>
  <c r="E94" i="2" s="1"/>
  <c r="G94" i="2"/>
  <c r="D95" i="2"/>
  <c r="E95" i="2" s="1"/>
  <c r="G95" i="2"/>
  <c r="D96" i="2"/>
  <c r="E96" i="2" s="1"/>
  <c r="D97" i="2"/>
  <c r="E97" i="2" s="1"/>
  <c r="G97" i="2"/>
  <c r="D98" i="2"/>
  <c r="E98" i="2" s="1"/>
  <c r="G98" i="2"/>
  <c r="D99" i="2"/>
  <c r="E99" i="2" s="1"/>
  <c r="G99" i="2"/>
  <c r="D100" i="2"/>
  <c r="E100" i="2" s="1"/>
  <c r="G100" i="2"/>
  <c r="D101" i="2"/>
  <c r="E101" i="2" s="1"/>
  <c r="G101" i="2"/>
  <c r="D102" i="2"/>
  <c r="E102" i="2" s="1"/>
  <c r="G102" i="2"/>
  <c r="D103" i="2"/>
  <c r="E103" i="2" s="1"/>
  <c r="G103" i="2"/>
  <c r="D104" i="2"/>
  <c r="E104" i="2" s="1"/>
  <c r="D105" i="2"/>
  <c r="E105" i="2" s="1"/>
  <c r="G105" i="2"/>
  <c r="D106" i="2"/>
  <c r="E106" i="2" s="1"/>
  <c r="G106" i="2"/>
  <c r="D107" i="2"/>
  <c r="E107" i="2" s="1"/>
  <c r="G107" i="2"/>
  <c r="D108" i="2"/>
  <c r="E108" i="2" s="1"/>
  <c r="G108" i="2"/>
  <c r="D109" i="2"/>
  <c r="E109" i="2" s="1"/>
  <c r="G109" i="2"/>
  <c r="D110" i="2"/>
  <c r="E110" i="2" s="1"/>
  <c r="G110" i="2"/>
  <c r="D111" i="2"/>
  <c r="E111" i="2" s="1"/>
  <c r="G111" i="2"/>
  <c r="D112" i="2"/>
  <c r="E112" i="2" s="1"/>
  <c r="G112" i="2"/>
  <c r="D113" i="2"/>
  <c r="E113" i="2" s="1"/>
  <c r="G113" i="2"/>
  <c r="D114" i="2"/>
  <c r="E114" i="2" s="1"/>
  <c r="G114" i="2"/>
  <c r="D115" i="2"/>
  <c r="E115" i="2" s="1"/>
  <c r="G115" i="2"/>
  <c r="D116" i="2"/>
  <c r="E116" i="2" s="1"/>
  <c r="G116" i="2"/>
  <c r="D117" i="2"/>
  <c r="E117" i="2" s="1"/>
  <c r="G117" i="2"/>
  <c r="D118" i="2"/>
  <c r="E118" i="2" s="1"/>
  <c r="G118" i="2"/>
  <c r="D119" i="2"/>
  <c r="E119" i="2" s="1"/>
  <c r="G119" i="2"/>
  <c r="D120" i="2"/>
  <c r="E120" i="2" s="1"/>
  <c r="G120" i="2"/>
  <c r="D121" i="2"/>
  <c r="E121" i="2" s="1"/>
  <c r="G121" i="2"/>
  <c r="D122" i="2"/>
  <c r="E122" i="2" s="1"/>
  <c r="G122" i="2"/>
  <c r="D123" i="2"/>
  <c r="E123" i="2" s="1"/>
  <c r="G123" i="2"/>
  <c r="D124" i="2"/>
  <c r="E124" i="2" s="1"/>
  <c r="G124" i="2"/>
  <c r="D125" i="2"/>
  <c r="E125" i="2" s="1"/>
  <c r="G125" i="2"/>
  <c r="D126" i="2"/>
  <c r="E126" i="2" s="1"/>
  <c r="G126" i="2"/>
  <c r="D127" i="2"/>
  <c r="E127" i="2" s="1"/>
  <c r="G127" i="2"/>
  <c r="D128" i="2"/>
  <c r="E128" i="2" s="1"/>
  <c r="G128" i="2"/>
  <c r="D129" i="2"/>
  <c r="E129" i="2" s="1"/>
  <c r="G129" i="2"/>
  <c r="D130" i="2"/>
  <c r="E130" i="2" s="1"/>
  <c r="G130" i="2"/>
  <c r="D131" i="2"/>
  <c r="E131" i="2" s="1"/>
  <c r="G131" i="2"/>
  <c r="D132" i="2"/>
  <c r="E132" i="2" s="1"/>
  <c r="G132" i="2"/>
  <c r="D133" i="2"/>
  <c r="E133" i="2" s="1"/>
  <c r="G133" i="2"/>
  <c r="D134" i="2"/>
  <c r="E134" i="2" s="1"/>
  <c r="G134" i="2"/>
  <c r="D135" i="2"/>
  <c r="E135" i="2" s="1"/>
  <c r="G135" i="2"/>
  <c r="D136" i="2"/>
  <c r="E136" i="2" s="1"/>
  <c r="D137" i="2"/>
  <c r="E137" i="2" s="1"/>
  <c r="G137" i="2"/>
  <c r="D138" i="2"/>
  <c r="E138" i="2" s="1"/>
  <c r="G138" i="2"/>
  <c r="D139" i="2"/>
  <c r="E139" i="2" s="1"/>
  <c r="G139" i="2"/>
  <c r="D140" i="2"/>
  <c r="E140" i="2" s="1"/>
  <c r="D141" i="2"/>
  <c r="E141" i="2" s="1"/>
  <c r="G141" i="2"/>
  <c r="D142" i="2"/>
  <c r="E142" i="2" s="1"/>
  <c r="G142" i="2"/>
  <c r="D143" i="2"/>
  <c r="E143" i="2" s="1"/>
  <c r="G143" i="2"/>
  <c r="D144" i="2"/>
  <c r="E144" i="2" s="1"/>
  <c r="G144" i="2"/>
  <c r="D145" i="2"/>
  <c r="E145" i="2" s="1"/>
  <c r="G145" i="2"/>
  <c r="D146" i="2"/>
  <c r="E146" i="2" s="1"/>
  <c r="G146" i="2"/>
  <c r="D147" i="2"/>
  <c r="E147" i="2" s="1"/>
  <c r="D148" i="2"/>
  <c r="E148" i="2" s="1"/>
  <c r="G148" i="2"/>
  <c r="D149" i="2"/>
  <c r="E149" i="2" s="1"/>
  <c r="G149" i="2"/>
  <c r="D150" i="2"/>
  <c r="E150" i="2" s="1"/>
  <c r="G150" i="2"/>
  <c r="D151" i="2"/>
  <c r="E151" i="2" s="1"/>
  <c r="D152" i="2"/>
  <c r="E152" i="2" s="1"/>
  <c r="D153" i="2"/>
  <c r="E153" i="2" s="1"/>
  <c r="G153" i="2"/>
  <c r="D154" i="2"/>
  <c r="E154" i="2" s="1"/>
  <c r="G154" i="2"/>
  <c r="D155" i="2"/>
  <c r="E155" i="2" s="1"/>
  <c r="G155" i="2"/>
  <c r="D156" i="2"/>
  <c r="E156" i="2" s="1"/>
  <c r="G156" i="2"/>
  <c r="D157" i="2"/>
  <c r="E157" i="2" s="1"/>
  <c r="G157" i="2"/>
  <c r="D158" i="2"/>
  <c r="E158" i="2" s="1"/>
  <c r="G158" i="2"/>
  <c r="D159" i="2"/>
  <c r="E159" i="2" s="1"/>
  <c r="G159" i="2"/>
  <c r="L159" i="2"/>
  <c r="D160" i="2"/>
  <c r="E160" i="2" s="1"/>
  <c r="G160" i="2"/>
  <c r="D161" i="2"/>
  <c r="E161" i="2" s="1"/>
  <c r="G161" i="2"/>
  <c r="D162" i="2"/>
  <c r="E162" i="2" s="1"/>
  <c r="G162" i="2"/>
  <c r="D163" i="2"/>
  <c r="E163" i="2" s="1"/>
  <c r="G163" i="2"/>
  <c r="D164" i="2"/>
  <c r="E164" i="2" s="1"/>
  <c r="G164" i="2"/>
  <c r="D165" i="2"/>
  <c r="E165" i="2" s="1"/>
  <c r="G165" i="2"/>
  <c r="D166" i="2"/>
  <c r="E166" i="2" s="1"/>
  <c r="G166" i="2"/>
  <c r="D167" i="2"/>
  <c r="E167" i="2" s="1"/>
  <c r="G167" i="2"/>
  <c r="D168" i="2"/>
  <c r="E168" i="2" s="1"/>
  <c r="G168" i="2"/>
  <c r="D169" i="2"/>
  <c r="E169" i="2" s="1"/>
  <c r="G169" i="2"/>
  <c r="D170" i="2"/>
  <c r="E170" i="2" s="1"/>
  <c r="G170" i="2"/>
  <c r="D171" i="2"/>
  <c r="E171" i="2" s="1"/>
  <c r="G171" i="2"/>
  <c r="D172" i="2"/>
  <c r="E172" i="2" s="1"/>
  <c r="G172" i="2"/>
  <c r="D173" i="2"/>
  <c r="E173" i="2" s="1"/>
  <c r="G173" i="2"/>
  <c r="D174" i="2"/>
  <c r="E174" i="2" s="1"/>
  <c r="D175" i="2"/>
  <c r="E175" i="2" s="1"/>
  <c r="G175" i="2"/>
  <c r="D176" i="2"/>
  <c r="E176" i="2" s="1"/>
  <c r="D177" i="2"/>
  <c r="E177" i="2" s="1"/>
  <c r="G177" i="2"/>
  <c r="D178" i="2"/>
  <c r="E178" i="2" s="1"/>
  <c r="D179" i="2"/>
  <c r="E179" i="2" s="1"/>
  <c r="G179" i="2"/>
  <c r="D180" i="2"/>
  <c r="E180" i="2" s="1"/>
  <c r="G180" i="2"/>
  <c r="D181" i="2"/>
  <c r="E181" i="2" s="1"/>
  <c r="G181" i="2"/>
  <c r="D182" i="2"/>
  <c r="E182" i="2" s="1"/>
  <c r="G182" i="2"/>
  <c r="D183" i="2"/>
  <c r="E183" i="2" s="1"/>
  <c r="D184" i="2"/>
  <c r="E184" i="2" s="1"/>
  <c r="D185" i="2"/>
  <c r="E185" i="2" s="1"/>
  <c r="D186" i="2"/>
  <c r="E186" i="2" s="1"/>
  <c r="G186" i="2"/>
  <c r="D187" i="2"/>
  <c r="E187" i="2" s="1"/>
  <c r="G187" i="2"/>
  <c r="D188" i="2"/>
  <c r="E188" i="2" s="1"/>
  <c r="G188" i="2"/>
  <c r="D189" i="2"/>
  <c r="E189" i="2" s="1"/>
  <c r="G189" i="2"/>
  <c r="D190" i="2"/>
  <c r="E190" i="2" s="1"/>
  <c r="D191" i="2"/>
  <c r="E191" i="2" s="1"/>
  <c r="G191" i="2"/>
  <c r="D192" i="2"/>
  <c r="E192" i="2" s="1"/>
  <c r="G192" i="2"/>
  <c r="D193" i="2"/>
  <c r="E193" i="2" s="1"/>
  <c r="G193" i="2"/>
  <c r="D194" i="2"/>
  <c r="E194" i="2" s="1"/>
  <c r="G194" i="2"/>
  <c r="D195" i="2"/>
  <c r="E195" i="2" s="1"/>
  <c r="G195" i="2"/>
  <c r="D196" i="2"/>
  <c r="E196" i="2" s="1"/>
  <c r="D197" i="2"/>
  <c r="E197" i="2" s="1"/>
  <c r="D198" i="2"/>
  <c r="E198" i="2" s="1"/>
  <c r="D199" i="2"/>
  <c r="E199" i="2" s="1"/>
  <c r="G199" i="2"/>
  <c r="D200" i="2"/>
  <c r="E200" i="2" s="1"/>
  <c r="D201" i="2"/>
  <c r="E201" i="2" s="1"/>
  <c r="D202" i="2"/>
  <c r="E202" i="2" s="1"/>
  <c r="D203" i="2"/>
  <c r="E203" i="2" s="1"/>
  <c r="D204" i="2"/>
  <c r="E204" i="2" s="1"/>
  <c r="G204" i="2"/>
  <c r="D205" i="2"/>
  <c r="E205" i="2" s="1"/>
  <c r="D206" i="2"/>
  <c r="E206" i="2" s="1"/>
  <c r="G206" i="2"/>
  <c r="D207" i="2"/>
  <c r="E207" i="2" s="1"/>
  <c r="D208" i="2"/>
  <c r="E208" i="2" s="1"/>
  <c r="D209" i="2"/>
  <c r="E209" i="2" s="1"/>
  <c r="D210" i="2"/>
  <c r="E210" i="2" s="1"/>
  <c r="D211" i="2"/>
  <c r="E211" i="2" s="1"/>
  <c r="G211" i="2"/>
  <c r="D212" i="2"/>
  <c r="E212" i="2" s="1"/>
  <c r="D213" i="2"/>
  <c r="E213" i="2" s="1"/>
  <c r="D214" i="2"/>
  <c r="E214" i="2" s="1"/>
  <c r="D215" i="2"/>
  <c r="E215" i="2" s="1"/>
  <c r="G215" i="2"/>
  <c r="D216" i="2"/>
  <c r="E216" i="2" s="1"/>
  <c r="G216" i="2"/>
  <c r="D217" i="2"/>
  <c r="E217" i="2" s="1"/>
  <c r="D218" i="2"/>
  <c r="E218" i="2" s="1"/>
  <c r="G218" i="2"/>
  <c r="D219" i="2"/>
  <c r="E219" i="2" s="1"/>
  <c r="D220" i="2"/>
  <c r="E220" i="2" s="1"/>
  <c r="D221" i="2"/>
  <c r="E221" i="2" s="1"/>
  <c r="D222" i="2"/>
  <c r="E222" i="2" s="1"/>
  <c r="D223" i="2"/>
  <c r="E223" i="2" s="1"/>
  <c r="G223" i="2"/>
  <c r="D224" i="2"/>
  <c r="E224" i="2" s="1"/>
  <c r="D225" i="2"/>
  <c r="E225" i="2" s="1"/>
  <c r="G225" i="2"/>
  <c r="D226" i="2"/>
  <c r="E226" i="2" s="1"/>
  <c r="D227" i="2"/>
  <c r="E227" i="2" s="1"/>
  <c r="D228" i="2"/>
  <c r="E228" i="2" s="1"/>
  <c r="G228" i="2"/>
  <c r="D229" i="2"/>
  <c r="E229" i="2" s="1"/>
  <c r="D230" i="2"/>
  <c r="E230" i="2" s="1"/>
  <c r="G230" i="2"/>
  <c r="D231" i="2"/>
  <c r="E231" i="2" s="1"/>
  <c r="D232" i="2"/>
  <c r="E232" i="2" s="1"/>
  <c r="D233" i="2"/>
  <c r="E233" i="2" s="1"/>
  <c r="D234" i="2"/>
  <c r="E234" i="2" s="1"/>
  <c r="H237" i="2"/>
  <c r="F235" i="2" l="1"/>
  <c r="H235" i="2" s="1"/>
  <c r="F246" i="2"/>
  <c r="F247" i="2"/>
  <c r="F248" i="2"/>
  <c r="F249" i="2"/>
  <c r="F245" i="2"/>
  <c r="F180" i="2"/>
  <c r="H180" i="2" s="1"/>
  <c r="F93" i="2"/>
  <c r="H93" i="2" s="1"/>
  <c r="F61" i="2"/>
  <c r="H61" i="2" s="1"/>
  <c r="F229" i="2"/>
  <c r="H229" i="2" s="1"/>
  <c r="F127" i="2"/>
  <c r="H127" i="2" s="1"/>
  <c r="F234" i="2"/>
  <c r="H234" i="2" s="1"/>
  <c r="F72" i="2"/>
  <c r="H72" i="2" s="1"/>
  <c r="F60" i="2"/>
  <c r="H60" i="2" s="1"/>
  <c r="F20" i="2"/>
  <c r="H20" i="2" s="1"/>
  <c r="F35" i="2"/>
  <c r="H35" i="2" s="1"/>
  <c r="F38" i="2"/>
  <c r="H38" i="2" s="1"/>
  <c r="F106" i="2"/>
  <c r="H106" i="2" s="1"/>
  <c r="F78" i="2"/>
  <c r="H78" i="2" s="1"/>
  <c r="F99" i="2"/>
  <c r="H99" i="2" s="1"/>
  <c r="F120" i="2"/>
  <c r="H120" i="2" s="1"/>
  <c r="F190" i="2"/>
  <c r="H190" i="2" s="1"/>
  <c r="F69" i="2"/>
  <c r="H69" i="2" s="1"/>
  <c r="F76" i="2"/>
  <c r="H76" i="2" s="1"/>
  <c r="F29" i="2"/>
  <c r="H29" i="2" s="1"/>
  <c r="F111" i="2"/>
  <c r="H111" i="2" s="1"/>
  <c r="F216" i="2"/>
  <c r="H216" i="2" s="1"/>
  <c r="F215" i="2"/>
  <c r="H215" i="2" s="1"/>
  <c r="F189" i="2"/>
  <c r="H189" i="2" s="1"/>
  <c r="F125" i="2"/>
  <c r="H125" i="2" s="1"/>
  <c r="F156" i="2"/>
  <c r="H156" i="2" s="1"/>
  <c r="F193" i="2"/>
  <c r="H193" i="2" s="1"/>
  <c r="F102" i="2"/>
  <c r="H102" i="2" s="1"/>
  <c r="F55" i="2"/>
  <c r="H55" i="2" s="1"/>
  <c r="F40" i="2"/>
  <c r="H40" i="2" s="1"/>
  <c r="F43" i="2"/>
  <c r="H43" i="2" s="1"/>
  <c r="F85" i="2"/>
  <c r="H85" i="2" s="1"/>
  <c r="F109" i="2"/>
  <c r="H109" i="2" s="1"/>
  <c r="F82" i="2"/>
  <c r="H82" i="2" s="1"/>
  <c r="F75" i="2"/>
  <c r="H75" i="2" s="1"/>
  <c r="F231" i="2"/>
  <c r="H231" i="2" s="1"/>
  <c r="F202" i="2"/>
  <c r="H202" i="2" s="1"/>
  <c r="F126" i="2"/>
  <c r="H126" i="2" s="1"/>
  <c r="F187" i="2"/>
  <c r="H187" i="2" s="1"/>
  <c r="F116" i="2"/>
  <c r="H116" i="2" s="1"/>
  <c r="F88" i="2"/>
  <c r="H88" i="2" s="1"/>
  <c r="F196" i="2"/>
  <c r="F174" i="2"/>
  <c r="H174" i="2" s="1"/>
  <c r="F171" i="2"/>
  <c r="H171" i="2" s="1"/>
  <c r="F167" i="2"/>
  <c r="H167" i="2" s="1"/>
  <c r="F163" i="2"/>
  <c r="H163" i="2" s="1"/>
  <c r="F147" i="2"/>
  <c r="H147" i="2" s="1"/>
  <c r="F143" i="2"/>
  <c r="H143" i="2" s="1"/>
  <c r="F108" i="2"/>
  <c r="H108" i="2" s="1"/>
  <c r="F98" i="2"/>
  <c r="H98" i="2" s="1"/>
  <c r="F94" i="2"/>
  <c r="H94" i="2" s="1"/>
  <c r="F67" i="2"/>
  <c r="H67" i="2" s="1"/>
  <c r="F54" i="2"/>
  <c r="H54" i="2" s="1"/>
  <c r="F46" i="2"/>
  <c r="H46" i="2" s="1"/>
  <c r="F16" i="2"/>
  <c r="H16" i="2" s="1"/>
  <c r="F92" i="2"/>
  <c r="H92" i="2" s="1"/>
  <c r="F223" i="2"/>
  <c r="H223" i="2" s="1"/>
  <c r="F164" i="2"/>
  <c r="H164" i="2" s="1"/>
  <c r="F153" i="2"/>
  <c r="H153" i="2" s="1"/>
  <c r="F210" i="2"/>
  <c r="H210" i="2" s="1"/>
  <c r="F112" i="2"/>
  <c r="H112" i="2" s="1"/>
  <c r="F91" i="2"/>
  <c r="H91" i="2" s="1"/>
  <c r="F221" i="2"/>
  <c r="H221" i="2" s="1"/>
  <c r="F214" i="2"/>
  <c r="H214" i="2" s="1"/>
  <c r="F200" i="2"/>
  <c r="H200" i="2" s="1"/>
  <c r="F151" i="2"/>
  <c r="H151" i="2" s="1"/>
  <c r="F115" i="2"/>
  <c r="H115" i="2" s="1"/>
  <c r="F80" i="2"/>
  <c r="H80" i="2" s="1"/>
  <c r="F63" i="2"/>
  <c r="H63" i="2" s="1"/>
  <c r="F155" i="2"/>
  <c r="H155" i="2" s="1"/>
  <c r="F107" i="2"/>
  <c r="H107" i="2" s="1"/>
  <c r="F53" i="2"/>
  <c r="H53" i="2" s="1"/>
  <c r="F49" i="2"/>
  <c r="H49" i="2" s="1"/>
  <c r="F22" i="2"/>
  <c r="H22" i="2" s="1"/>
  <c r="F218" i="2"/>
  <c r="H218" i="2" s="1"/>
  <c r="F117" i="2"/>
  <c r="H117" i="2" s="1"/>
  <c r="F233" i="2"/>
  <c r="H233" i="2" s="1"/>
  <c r="F188" i="2"/>
  <c r="H188" i="2" s="1"/>
  <c r="F133" i="2"/>
  <c r="H133" i="2" s="1"/>
  <c r="F124" i="2"/>
  <c r="H124" i="2" s="1"/>
  <c r="F103" i="2"/>
  <c r="H103" i="2" s="1"/>
  <c r="F79" i="2"/>
  <c r="H79" i="2" s="1"/>
  <c r="F140" i="2"/>
  <c r="H140" i="2" s="1"/>
  <c r="F225" i="2"/>
  <c r="H225" i="2" s="1"/>
  <c r="F232" i="2"/>
  <c r="H232" i="2" s="1"/>
  <c r="F207" i="2"/>
  <c r="H207" i="2" s="1"/>
  <c r="F137" i="2"/>
  <c r="H137" i="2" s="1"/>
  <c r="F130" i="2"/>
  <c r="H130" i="2" s="1"/>
  <c r="F114" i="2"/>
  <c r="H114" i="2" s="1"/>
  <c r="F25" i="2"/>
  <c r="H25" i="2" s="1"/>
  <c r="F212" i="2"/>
  <c r="H212" i="2" s="1"/>
  <c r="F191" i="2"/>
  <c r="H191" i="2" s="1"/>
  <c r="F183" i="2"/>
  <c r="H183" i="2" s="1"/>
  <c r="F154" i="2"/>
  <c r="H154" i="2" s="1"/>
  <c r="F141" i="2"/>
  <c r="H141" i="2" s="1"/>
  <c r="F136" i="2"/>
  <c r="H136" i="2" s="1"/>
  <c r="F59" i="2"/>
  <c r="H59" i="2" s="1"/>
  <c r="F44" i="2"/>
  <c r="H44" i="2" s="1"/>
  <c r="F32" i="2"/>
  <c r="H32" i="2" s="1"/>
  <c r="F21" i="2"/>
  <c r="H21" i="2" s="1"/>
  <c r="F224" i="2"/>
  <c r="H224" i="2" s="1"/>
  <c r="F220" i="2"/>
  <c r="H220" i="2" s="1"/>
  <c r="F179" i="2"/>
  <c r="H179" i="2" s="1"/>
  <c r="F165" i="2"/>
  <c r="H165" i="2" s="1"/>
  <c r="F131" i="2"/>
  <c r="H131" i="2" s="1"/>
  <c r="F128" i="2"/>
  <c r="H128" i="2" s="1"/>
  <c r="F122" i="2"/>
  <c r="H122" i="2" s="1"/>
  <c r="F97" i="2"/>
  <c r="H97" i="2" s="1"/>
  <c r="F77" i="2"/>
  <c r="H77" i="2" s="1"/>
  <c r="F51" i="2"/>
  <c r="H51" i="2" s="1"/>
  <c r="F15" i="2"/>
  <c r="H15" i="2" s="1"/>
  <c r="F39" i="2"/>
  <c r="H39" i="2" s="1"/>
  <c r="F57" i="2"/>
  <c r="H57" i="2" s="1"/>
  <c r="F62" i="2"/>
  <c r="H62" i="2" s="1"/>
  <c r="F90" i="2"/>
  <c r="H90" i="2" s="1"/>
  <c r="F132" i="2"/>
  <c r="H132" i="2" s="1"/>
  <c r="F177" i="2"/>
  <c r="H177" i="2" s="1"/>
  <c r="F182" i="2"/>
  <c r="H182" i="2" s="1"/>
  <c r="F213" i="2"/>
  <c r="H213" i="2" s="1"/>
  <c r="F230" i="2"/>
  <c r="H230" i="2" s="1"/>
  <c r="F33" i="2"/>
  <c r="H33" i="2" s="1"/>
  <c r="F101" i="2"/>
  <c r="H101" i="2" s="1"/>
  <c r="F149" i="2"/>
  <c r="H149" i="2" s="1"/>
  <c r="F159" i="2"/>
  <c r="H159" i="2" s="1"/>
  <c r="F161" i="2"/>
  <c r="H161" i="2" s="1"/>
  <c r="F170" i="2"/>
  <c r="H170" i="2" s="1"/>
  <c r="F178" i="2"/>
  <c r="H178" i="2" s="1"/>
  <c r="F198" i="2"/>
  <c r="H198" i="2" s="1"/>
  <c r="F206" i="2"/>
  <c r="H206" i="2" s="1"/>
  <c r="F226" i="2"/>
  <c r="H226" i="2" s="1"/>
  <c r="F19" i="2"/>
  <c r="H19" i="2" s="1"/>
  <c r="F36" i="2"/>
  <c r="H36" i="2" s="1"/>
  <c r="F64" i="2"/>
  <c r="H64" i="2" s="1"/>
  <c r="F81" i="2"/>
  <c r="H81" i="2" s="1"/>
  <c r="F104" i="2"/>
  <c r="H104" i="2" s="1"/>
  <c r="F118" i="2"/>
  <c r="H118" i="2" s="1"/>
  <c r="F144" i="2"/>
  <c r="H144" i="2" s="1"/>
  <c r="F168" i="2"/>
  <c r="H168" i="2" s="1"/>
  <c r="F201" i="2"/>
  <c r="H201" i="2" s="1"/>
  <c r="F204" i="2"/>
  <c r="H204" i="2" s="1"/>
  <c r="F217" i="2"/>
  <c r="H217" i="2" s="1"/>
  <c r="F227" i="2"/>
  <c r="H227" i="2" s="1"/>
  <c r="F219" i="2"/>
  <c r="H219" i="2" s="1"/>
  <c r="F208" i="2"/>
  <c r="H208" i="2" s="1"/>
  <c r="F194" i="2"/>
  <c r="H194" i="2" s="1"/>
  <c r="F192" i="2"/>
  <c r="H192" i="2" s="1"/>
  <c r="F185" i="2"/>
  <c r="H185" i="2" s="1"/>
  <c r="F181" i="2"/>
  <c r="H181" i="2" s="1"/>
  <c r="F175" i="2"/>
  <c r="H175" i="2" s="1"/>
  <c r="F172" i="2"/>
  <c r="H172" i="2" s="1"/>
  <c r="F150" i="2"/>
  <c r="H150" i="2" s="1"/>
  <c r="F146" i="2"/>
  <c r="H146" i="2" s="1"/>
  <c r="F138" i="2"/>
  <c r="H138" i="2" s="1"/>
  <c r="F134" i="2"/>
  <c r="H134" i="2" s="1"/>
  <c r="F119" i="2"/>
  <c r="H119" i="2" s="1"/>
  <c r="F96" i="2"/>
  <c r="H96" i="2" s="1"/>
  <c r="F89" i="2"/>
  <c r="H89" i="2" s="1"/>
  <c r="F86" i="2"/>
  <c r="H86" i="2" s="1"/>
  <c r="F83" i="2"/>
  <c r="H83" i="2" s="1"/>
  <c r="F47" i="2"/>
  <c r="H47" i="2" s="1"/>
  <c r="F41" i="2"/>
  <c r="H41" i="2" s="1"/>
  <c r="F23" i="2"/>
  <c r="H23" i="2" s="1"/>
  <c r="F56" i="2"/>
  <c r="H56" i="2" s="1"/>
  <c r="F45" i="2"/>
  <c r="H45" i="2" s="1"/>
  <c r="F28" i="2"/>
  <c r="H28" i="2" s="1"/>
  <c r="F24" i="2"/>
  <c r="H24" i="2" s="1"/>
  <c r="F228" i="2"/>
  <c r="H228" i="2" s="1"/>
  <c r="F222" i="2"/>
  <c r="H222" i="2" s="1"/>
  <c r="F199" i="2"/>
  <c r="H199" i="2" s="1"/>
  <c r="F176" i="2"/>
  <c r="H176" i="2" s="1"/>
  <c r="F173" i="2"/>
  <c r="H173" i="2" s="1"/>
  <c r="F162" i="2"/>
  <c r="H162" i="2" s="1"/>
  <c r="F139" i="2"/>
  <c r="H139" i="2" s="1"/>
  <c r="F135" i="2"/>
  <c r="H135" i="2" s="1"/>
  <c r="F123" i="2"/>
  <c r="H123" i="2" s="1"/>
  <c r="F110" i="2"/>
  <c r="H110" i="2" s="1"/>
  <c r="F71" i="2"/>
  <c r="H71" i="2" s="1"/>
  <c r="F68" i="2"/>
  <c r="H68" i="2" s="1"/>
  <c r="F52" i="2"/>
  <c r="H52" i="2" s="1"/>
  <c r="F48" i="2"/>
  <c r="H48" i="2" s="1"/>
  <c r="F37" i="2"/>
  <c r="H37" i="2" s="1"/>
  <c r="F31" i="2"/>
  <c r="H31" i="2" s="1"/>
  <c r="F186" i="2"/>
  <c r="H186" i="2" s="1"/>
  <c r="F160" i="2"/>
  <c r="H160" i="2" s="1"/>
  <c r="F157" i="2"/>
  <c r="H157" i="2" s="1"/>
  <c r="F84" i="2"/>
  <c r="H84" i="2" s="1"/>
  <c r="F73" i="2"/>
  <c r="H73" i="2" s="1"/>
  <c r="F70" i="2"/>
  <c r="H70" i="2" s="1"/>
  <c r="F211" i="2"/>
  <c r="H211" i="2" s="1"/>
  <c r="F203" i="2"/>
  <c r="H203" i="2" s="1"/>
  <c r="F195" i="2"/>
  <c r="H195" i="2" s="1"/>
  <c r="F184" i="2"/>
  <c r="H184" i="2" s="1"/>
  <c r="F30" i="2"/>
  <c r="H30" i="2" s="1"/>
  <c r="F27" i="2"/>
  <c r="H27" i="2" s="1"/>
  <c r="F209" i="2"/>
  <c r="H209" i="2" s="1"/>
  <c r="F205" i="2"/>
  <c r="H205" i="2" s="1"/>
  <c r="F197" i="2"/>
  <c r="H197" i="2" s="1"/>
  <c r="F169" i="2"/>
  <c r="H169" i="2" s="1"/>
  <c r="F166" i="2"/>
  <c r="H166" i="2" s="1"/>
  <c r="F158" i="2"/>
  <c r="H158" i="2" s="1"/>
  <c r="F152" i="2"/>
  <c r="H152" i="2" s="1"/>
  <c r="F148" i="2"/>
  <c r="H148" i="2" s="1"/>
  <c r="F145" i="2"/>
  <c r="H145" i="2" s="1"/>
  <c r="F142" i="2"/>
  <c r="H142" i="2" s="1"/>
  <c r="F65" i="2"/>
  <c r="H65" i="2" s="1"/>
  <c r="F17" i="2"/>
  <c r="H17" i="2" s="1"/>
  <c r="F18" i="2"/>
  <c r="H18" i="2" s="1"/>
  <c r="F26" i="2"/>
  <c r="H26" i="2" s="1"/>
  <c r="F34" i="2"/>
  <c r="H34" i="2" s="1"/>
  <c r="F42" i="2"/>
  <c r="H42" i="2" s="1"/>
  <c r="F50" i="2"/>
  <c r="H50" i="2" s="1"/>
  <c r="F58" i="2"/>
  <c r="H58" i="2" s="1"/>
  <c r="F66" i="2"/>
  <c r="H66" i="2" s="1"/>
  <c r="F74" i="2"/>
  <c r="H74" i="2" s="1"/>
  <c r="F87" i="2"/>
  <c r="H87" i="2" s="1"/>
  <c r="F95" i="2"/>
  <c r="H95" i="2" s="1"/>
  <c r="F100" i="2"/>
  <c r="H100" i="2" s="1"/>
  <c r="F105" i="2"/>
  <c r="H105" i="2" s="1"/>
  <c r="F113" i="2"/>
  <c r="H113" i="2" s="1"/>
  <c r="F121" i="2"/>
  <c r="H121" i="2" s="1"/>
  <c r="F129" i="2"/>
  <c r="H129" i="2" s="1"/>
  <c r="H236" i="2" l="1"/>
  <c r="H238" i="2" s="1"/>
  <c r="B242" i="2" l="1"/>
  <c r="H246" i="2" s="1"/>
  <c r="D261" i="2"/>
  <c r="H251" i="2"/>
  <c r="B255" i="2" s="1"/>
  <c r="H245" i="2"/>
  <c r="H247" i="2"/>
  <c r="H248" i="2"/>
  <c r="H249" i="2"/>
  <c r="H250" i="2" l="1"/>
  <c r="H252" i="2" l="1"/>
  <c r="B2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DEAJ</author>
    <author>CONSEJO SUP. DE LA JUDICATURA</author>
  </authors>
  <commentList>
    <comment ref="H5" authorId="0" shapeId="0" xr:uid="{1322983F-70F7-C44B-BBB8-AB9ADBE6670A}">
      <text>
        <r>
          <rPr>
            <sz val="10"/>
            <color indexed="81"/>
            <rFont val="Tahoma"/>
            <family val="2"/>
          </rPr>
          <t>Elimine el período anterior a la fecha inicial de la liquidación. Seleccione el rango H17:M17 y arrastre con el controlador de relleno (</t>
        </r>
        <r>
          <rPr>
            <b/>
            <sz val="10"/>
            <color indexed="8"/>
            <rFont val="Tahoma"/>
            <family val="2"/>
          </rPr>
          <t>Cruz Negra</t>
        </r>
        <r>
          <rPr>
            <sz val="10"/>
            <color indexed="81"/>
            <rFont val="Tahoma"/>
            <family val="2"/>
          </rPr>
          <t xml:space="preserve">) sólo una fila hacia abajo, es decir, hasta cubrir la fila 18. </t>
        </r>
        <r>
          <rPr>
            <sz val="10"/>
            <color indexed="10"/>
            <rFont val="Tahoma"/>
            <family val="2"/>
          </rPr>
          <t>No borre el contenido ni suprima las dos filas señaladas con la doble fecha</t>
        </r>
        <r>
          <rPr>
            <sz val="8"/>
            <color indexed="81"/>
            <rFont val="Tahoma"/>
            <family val="2"/>
          </rPr>
          <t>.</t>
        </r>
        <r>
          <rPr>
            <sz val="10"/>
            <color indexed="81"/>
            <rFont val="Tahoma"/>
            <family val="2"/>
          </rPr>
          <t xml:space="preserve"> </t>
        </r>
        <r>
          <rPr>
            <sz val="10"/>
            <color indexed="12"/>
            <rFont val="Tahoma"/>
            <family val="2"/>
          </rPr>
          <t>Cuando parta un mes o agregue una fila para actualizar las tazas, seleccione el rango Hn:Mn del mes anterior al que partió o copió y arrastre con el controlador de relleno hasta cubrir la última fila del mes partido o creado para arreglar las fórmulas.</t>
        </r>
      </text>
    </comment>
    <comment ref="D7" authorId="0" shapeId="0" xr:uid="{EAFDA6AA-A335-2B42-8C04-A951CF1B8D12}">
      <text>
        <r>
          <rPr>
            <sz val="8"/>
            <color indexed="81"/>
            <rFont val="Tahoma"/>
            <family val="2"/>
          </rPr>
          <t>Digite aquí la tasa efectiva anual pactada por las partes. En la celda de la derecha aparecerá su conversión a nominal mensual.</t>
        </r>
      </text>
    </comment>
    <comment ref="E7" authorId="0" shapeId="0" xr:uid="{93A84E6D-B188-784B-9231-28B5F7907FBB}">
      <text>
        <r>
          <rPr>
            <sz val="8"/>
            <color indexed="81"/>
            <rFont val="Tahoma"/>
            <family val="2"/>
          </rPr>
          <t>No digite ni borre aquí,
contiene fórmula</t>
        </r>
      </text>
    </comment>
    <comment ref="D8" authorId="0" shapeId="0" xr:uid="{AB4BC661-4158-F84B-9308-E5B5A5AD3E38}">
      <text>
        <r>
          <rPr>
            <sz val="8"/>
            <color indexed="81"/>
            <rFont val="Tahoma"/>
            <family val="2"/>
          </rPr>
          <t>Digite aquí la tasa</t>
        </r>
        <r>
          <rPr>
            <b/>
            <sz val="8"/>
            <color indexed="81"/>
            <rFont val="Tahoma"/>
            <family val="2"/>
          </rPr>
          <t xml:space="preserve">
</t>
        </r>
        <r>
          <rPr>
            <sz val="8"/>
            <color indexed="81"/>
            <rFont val="Tahoma"/>
            <family val="2"/>
          </rPr>
          <t>nominal (mensual) pactada por las partes.</t>
        </r>
      </text>
    </comment>
    <comment ref="D9" authorId="1" shapeId="0" xr:uid="{7B71FB97-5ED6-734D-8F29-620A3357742C}">
      <text>
        <r>
          <rPr>
            <sz val="8"/>
            <color indexed="81"/>
            <rFont val="Tahoma"/>
            <family val="2"/>
          </rPr>
          <t>No digite ni borre aquí, contiene fórmula.</t>
        </r>
        <r>
          <rPr>
            <sz val="8"/>
            <color indexed="81"/>
            <rFont val="Tahoma"/>
            <family val="2"/>
          </rPr>
          <t xml:space="preserve">
</t>
        </r>
      </text>
    </comment>
  </commentList>
</comments>
</file>

<file path=xl/sharedStrings.xml><?xml version="1.0" encoding="utf-8"?>
<sst xmlns="http://schemas.openxmlformats.org/spreadsheetml/2006/main" count="57" uniqueCount="38">
  <si>
    <t>TOTAL:</t>
  </si>
  <si>
    <t>Capital</t>
  </si>
  <si>
    <t>Total Intereses</t>
  </si>
  <si>
    <t>INTERESES</t>
  </si>
  <si>
    <t>DÍAS</t>
  </si>
  <si>
    <t>FINAL</t>
  </si>
  <si>
    <t>Nominal Mensual</t>
  </si>
  <si>
    <t>Efectiva     Anual 1.5</t>
  </si>
  <si>
    <t>T. Efectiva</t>
  </si>
  <si>
    <t>HASTA</t>
  </si>
  <si>
    <t>DESDE</t>
  </si>
  <si>
    <t>LIQUIDACION</t>
  </si>
  <si>
    <t>TASA</t>
  </si>
  <si>
    <t>Máxima Autorizada</t>
  </si>
  <si>
    <t>Brio. Cte.</t>
  </si>
  <si>
    <t>VIGENCIA</t>
  </si>
  <si>
    <t>CAPITAL:</t>
  </si>
  <si>
    <t>Resultado tasa pactada o pedida   &gt;&gt;&gt;</t>
  </si>
  <si>
    <t>Tasa nominal mensual pactada             &gt;&gt;&gt;</t>
  </si>
  <si>
    <t>Tasa efectiva anual pactada, a nominal &gt;&gt;&gt;</t>
  </si>
  <si>
    <t>INSTRUCCIÓN</t>
  </si>
  <si>
    <t>Obligacion:</t>
  </si>
  <si>
    <t>Deudor:</t>
  </si>
  <si>
    <t>TOTAL</t>
  </si>
  <si>
    <t>EXPLICACIÓN</t>
  </si>
  <si>
    <t>LIQUIDACION HENRY OCTAVIO</t>
  </si>
  <si>
    <t>EL EJECUTANTE MANIFESTÓ: "mediante auto del 20 de junio de 2025, emitido por el Juzgado primero de ejecución civil del circuito de Bucaramanga, dentro del proceso con rad. No. 248 de 2021, se realizó la liquidación del crédito garantizado y el mismo ascendía a $891.853.521·</t>
  </si>
  <si>
    <t>MANDAMIENTO DE PAGO 1. La suma de QUINIENTOS NUEVE MILLONES DE PESOS ($509.000.000,oo) en favor del crédito garantizado, identificado con el número No. 01589618848079.
2. Los intereses moratorios sobre el valor anterior liquidados a la tasa máxima legal certificada por la Superintendencia Financiera desde el día 15 de enero de 2022 y hasta que se efectué el pago.</t>
  </si>
  <si>
    <t xml:space="preserve">EL 16 DE ABRIL 2025 BBVA SEGUROS PAGÓ AL BANCO BBVA EL VALOR DE $521.864.340 </t>
  </si>
  <si>
    <t>VALOR PAGADO POR BBVA 16 ABRIL 2025</t>
  </si>
  <si>
    <t>EN CONSECUENCIA LA LIQUIDACIÓN DEBE DIVIDIRSE EN DOS PARTES (I) DESDE EL 15 DE ENERO DE 2022 AL 16 DE ABRIL DE 2025 Y (II) DEL 17 DE ABRIL DE 2025 HASTA LA ACTUALIDAD. PARA EFECTOS DE ESTA LIQUIDACIÓN SE CALCULÓ HASTA EL 31 DE AGOSTO 2025.</t>
  </si>
  <si>
    <t>SALDO IMPUTABLE A CAPITAL DESPUES DEL PAGO DEL 16 DE ABRIL DE 2025</t>
  </si>
  <si>
    <t>APLICADO EL PAGO DEL 16 DE ABRIL DE 2025 POR VALOR DE $521.864.340, AQUEL PRIMERO SE IMPUTA A INTERESES Y LUEGO AL CAPITAL DE CONFORMIDAD CON EL ART. 1653 DEL C.C., QUEDANDO ENTONCES EXTINGUIDOS LOS INTERESES, QUE A DICHA CALENDA CORRESPONDÍAN A $497.329.663   Y EL SALDO DE  $ 24.534.677 SE IMPUTÓ AL CAPITAL DE $509.000.000, POR LO QUE ESTE ÚLTIMO SE REDUJO A $484.465.323 , QUE SERVIRÁ COMO BASE PARA LIQUIDAR LOS INTERESES DESDE EL 17 DE ABRIL DE 2025 HASTA EL 31 DE AGOSTO DE 2025 (SIN PERJUICIO DE LA FECHA EN QUE SE PAGUE)</t>
  </si>
  <si>
    <t>VALOR ADEUDADO A 31 AGOSTO 2025</t>
  </si>
  <si>
    <t>CAPITAL</t>
  </si>
  <si>
    <t>AGENCIAS EN DERECHO EJECUCIÓN</t>
  </si>
  <si>
    <t>ENTONCES AL 17 DE ABRIL DE 2025 SE ADEUDABA  $484.465.323  DE CAPITAL, Y PROYECTADOS LOS INTERESES SOBRE DICHO VALOR (HASTA EL 31 DE AGOSTO DE 2025) AQUELLOS ASCIENDEN A $42.108.775 , PARA UN TOTAL DE $526.574.098</t>
  </si>
  <si>
    <t>A LA SUMA ANTERIOR DE $526.574.098 DEBERÁ INCREMENTARSE EL VALOR DE LAS AGENCIAS EN DERECHO DEL PROCESO EJECUTIVO, TASADAS EN LA SENTENCIA POR VALOR DE $32.000.000, LO QUE ARROJA UN VALOR FINAL DE $558.574.098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</si>
</sst>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164" formatCode="_(* #,##0.00_);_(* \(#,##0.00\);_(* &quot;-&quot;??_);_(@_)"/>
    <numFmt numFmtId="165" formatCode="&quot;$&quot;#,##0;[Red]&quot;$&quot;#,##0"/>
    <numFmt numFmtId="166" formatCode="_(&quot;C$&quot;* #,##0_);_(&quot;C$&quot;* \(#,##0\);_(&quot;C$&quot;* &quot;-&quot;_);_(@_)"/>
    <numFmt numFmtId="167" formatCode="_-[$$-240A]\ * #,##0.00_-;\-[$$-240A]\ * #,##0.00_-;_-[$$-240A]\ * &quot;-&quot;??_-;_-@_-"/>
    <numFmt numFmtId="168" formatCode="_(* #,##0_);_(* \(#,##0\);_(* &quot;-&quot;??_);_(@_)"/>
    <numFmt numFmtId="169" formatCode="_-* #,##0.00\ _€_-;\-* #,##0.00\ _€_-;_-* &quot;-&quot;??\ _€_-;_-@_-"/>
  </numFmts>
  <fonts count="26" x14ac:knownFonts="1">
    <font>
      <sz val="12"/>
      <color theme="1"/>
      <name val="Aptos Narrow"/>
      <family val="2"/>
      <scheme val="minor"/>
    </font>
    <font>
      <sz val="12"/>
      <color theme="1"/>
      <name val="Aptos Narrow"/>
      <family val="2"/>
      <scheme val="minor"/>
    </font>
    <font>
      <sz val="10"/>
      <name val="Arial"/>
      <family val="2"/>
    </font>
    <font>
      <i/>
      <sz val="10"/>
      <name val="Arial"/>
      <family val="2"/>
    </font>
    <font>
      <i/>
      <sz val="10"/>
      <name val="Century Gothic"/>
      <family val="2"/>
    </font>
    <font>
      <b/>
      <sz val="9"/>
      <name val="Arial"/>
      <family val="2"/>
    </font>
    <font>
      <sz val="10"/>
      <name val="Century Gothic"/>
      <family val="2"/>
    </font>
    <font>
      <i/>
      <sz val="9"/>
      <name val="Arial"/>
      <family val="2"/>
    </font>
    <font>
      <b/>
      <i/>
      <sz val="9"/>
      <name val="Arial"/>
      <family val="2"/>
    </font>
    <font>
      <sz val="9"/>
      <name val="Arial"/>
      <family val="2"/>
    </font>
    <font>
      <b/>
      <sz val="10"/>
      <name val="Arial"/>
      <family val="2"/>
    </font>
    <font>
      <b/>
      <sz val="9"/>
      <name val="Century Gothic"/>
      <family val="2"/>
    </font>
    <font>
      <i/>
      <sz val="9"/>
      <name val="Century Gothic"/>
      <family val="2"/>
    </font>
    <font>
      <sz val="9"/>
      <name val="Century Gothic"/>
      <family val="2"/>
    </font>
    <font>
      <b/>
      <i/>
      <sz val="9"/>
      <name val="Century Gothic"/>
      <family val="2"/>
    </font>
    <font>
      <sz val="9"/>
      <color indexed="9"/>
      <name val="Arial"/>
      <family val="2"/>
    </font>
    <font>
      <sz val="12"/>
      <name val="Arial"/>
      <family val="2"/>
    </font>
    <font>
      <b/>
      <i/>
      <sz val="12"/>
      <name val="Arial"/>
      <family val="2"/>
    </font>
    <font>
      <sz val="8"/>
      <color indexed="81"/>
      <name val="Tahoma"/>
      <family val="2"/>
    </font>
    <font>
      <b/>
      <sz val="8"/>
      <color indexed="81"/>
      <name val="Tahoma"/>
      <family val="2"/>
    </font>
    <font>
      <sz val="10"/>
      <color indexed="81"/>
      <name val="Tahoma"/>
      <family val="2"/>
    </font>
    <font>
      <b/>
      <sz val="10"/>
      <color indexed="8"/>
      <name val="Tahoma"/>
      <family val="2"/>
    </font>
    <font>
      <sz val="10"/>
      <color indexed="10"/>
      <name val="Tahoma"/>
      <family val="2"/>
    </font>
    <font>
      <sz val="10"/>
      <color indexed="12"/>
      <name val="Tahoma"/>
      <family val="2"/>
    </font>
    <font>
      <b/>
      <i/>
      <sz val="9"/>
      <name val="Century Gothic"/>
      <family val="1"/>
    </font>
    <font>
      <b/>
      <i/>
      <sz val="10"/>
      <name val="Arial"/>
      <family val="2"/>
    </font>
  </fonts>
  <fills count="6">
    <fill>
      <patternFill patternType="none"/>
    </fill>
    <fill>
      <patternFill patternType="gray125"/>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2EFC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8">
    <xf numFmtId="0" fontId="0" fillId="0" borderId="0"/>
    <xf numFmtId="42" fontId="1" fillId="0" borderId="0" applyFont="0" applyFill="0" applyBorder="0" applyAlignment="0" applyProtection="0"/>
    <xf numFmtId="0" fontId="2" fillId="0" borderId="0"/>
    <xf numFmtId="164" fontId="2" fillId="0" borderId="0" applyFont="0" applyFill="0" applyBorder="0" applyAlignment="0" applyProtection="0"/>
    <xf numFmtId="166"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cellStyleXfs>
  <cellXfs count="108">
    <xf numFmtId="0" fontId="0" fillId="0" borderId="0" xfId="0"/>
    <xf numFmtId="0" fontId="2" fillId="0" borderId="0" xfId="2"/>
    <xf numFmtId="164" fontId="2" fillId="0" borderId="0" xfId="3"/>
    <xf numFmtId="0" fontId="3" fillId="0" borderId="0" xfId="2" applyFont="1"/>
    <xf numFmtId="165" fontId="3" fillId="0" borderId="0" xfId="2" applyNumberFormat="1" applyFont="1"/>
    <xf numFmtId="0" fontId="4" fillId="0" borderId="0" xfId="2" applyFont="1"/>
    <xf numFmtId="167" fontId="5" fillId="0" borderId="0" xfId="4" applyNumberFormat="1" applyFont="1"/>
    <xf numFmtId="0" fontId="6" fillId="0" borderId="0" xfId="2" applyFont="1"/>
    <xf numFmtId="0" fontId="7" fillId="0" borderId="4" xfId="2" applyFont="1" applyBorder="1"/>
    <xf numFmtId="165" fontId="5" fillId="0" borderId="1" xfId="2" applyNumberFormat="1" applyFont="1" applyBorder="1"/>
    <xf numFmtId="168" fontId="9" fillId="0" borderId="1" xfId="3" applyNumberFormat="1" applyFont="1" applyBorder="1"/>
    <xf numFmtId="168" fontId="5" fillId="0" borderId="1" xfId="3" applyNumberFormat="1" applyFont="1" applyBorder="1"/>
    <xf numFmtId="169" fontId="2" fillId="0" borderId="0" xfId="2" applyNumberFormat="1"/>
    <xf numFmtId="0" fontId="10" fillId="0" borderId="0" xfId="2" applyFont="1"/>
    <xf numFmtId="164" fontId="9" fillId="0" borderId="1" xfId="3" applyFont="1" applyFill="1" applyBorder="1" applyAlignment="1">
      <alignment horizontal="right"/>
    </xf>
    <xf numFmtId="0" fontId="9" fillId="0" borderId="1" xfId="2" applyFont="1" applyBorder="1"/>
    <xf numFmtId="10" fontId="9" fillId="0" borderId="1" xfId="2" applyNumberFormat="1" applyFont="1" applyBorder="1" applyAlignment="1">
      <alignment horizontal="right"/>
    </xf>
    <xf numFmtId="15" fontId="9" fillId="0" borderId="1" xfId="5" applyNumberFormat="1" applyFont="1" applyBorder="1" applyAlignment="1">
      <alignment horizontal="left"/>
    </xf>
    <xf numFmtId="164" fontId="9" fillId="0" borderId="1" xfId="3" applyFont="1" applyBorder="1" applyAlignment="1">
      <alignment horizontal="right"/>
    </xf>
    <xf numFmtId="15" fontId="9" fillId="0" borderId="1" xfId="2" applyNumberFormat="1" applyFont="1" applyBorder="1" applyAlignment="1">
      <alignment horizontal="left"/>
    </xf>
    <xf numFmtId="0" fontId="2" fillId="0" borderId="0" xfId="2" applyAlignment="1">
      <alignment vertical="center"/>
    </xf>
    <xf numFmtId="0" fontId="13" fillId="0" borderId="0" xfId="2" applyFont="1"/>
    <xf numFmtId="0" fontId="13" fillId="0" borderId="0" xfId="2" applyFont="1" applyAlignment="1">
      <alignment horizontal="right"/>
    </xf>
    <xf numFmtId="0" fontId="12" fillId="0" borderId="0" xfId="2" applyFont="1" applyAlignment="1">
      <alignment horizontal="left"/>
    </xf>
    <xf numFmtId="0" fontId="14" fillId="0" borderId="4" xfId="2" applyFont="1" applyBorder="1" applyAlignment="1">
      <alignment horizontal="left"/>
    </xf>
    <xf numFmtId="0" fontId="13" fillId="0" borderId="5" xfId="2" applyFont="1" applyBorder="1" applyAlignment="1">
      <alignment horizontal="justify" vertical="top"/>
    </xf>
    <xf numFmtId="0" fontId="13" fillId="0" borderId="0" xfId="2" applyFont="1" applyAlignment="1">
      <alignment horizontal="justify" vertical="top"/>
    </xf>
    <xf numFmtId="10" fontId="13" fillId="0" borderId="0" xfId="7" applyNumberFormat="1" applyFont="1"/>
    <xf numFmtId="0" fontId="13" fillId="0" borderId="0" xfId="2" applyFont="1" applyAlignment="1">
      <alignment horizontal="left"/>
    </xf>
    <xf numFmtId="0" fontId="13" fillId="0" borderId="4" xfId="2" applyFont="1" applyBorder="1" applyAlignment="1">
      <alignment horizontal="left"/>
    </xf>
    <xf numFmtId="10" fontId="13" fillId="0" borderId="6" xfId="7" applyNumberFormat="1" applyFont="1" applyBorder="1"/>
    <xf numFmtId="10" fontId="13" fillId="0" borderId="6" xfId="7" applyNumberFormat="1" applyFont="1" applyBorder="1" applyAlignment="1">
      <alignment horizontal="right"/>
    </xf>
    <xf numFmtId="10" fontId="13" fillId="0" borderId="6" xfId="2" applyNumberFormat="1" applyFont="1" applyBorder="1" applyAlignment="1">
      <alignment horizontal="right"/>
    </xf>
    <xf numFmtId="0" fontId="13" fillId="0" borderId="5" xfId="2" applyFont="1" applyBorder="1" applyAlignment="1">
      <alignment horizontal="right"/>
    </xf>
    <xf numFmtId="0" fontId="2" fillId="0" borderId="0" xfId="5" applyAlignment="1">
      <alignment horizontal="right"/>
    </xf>
    <xf numFmtId="0" fontId="15" fillId="0" borderId="5" xfId="5" applyFont="1" applyBorder="1"/>
    <xf numFmtId="0" fontId="9" fillId="0" borderId="0" xfId="5" applyFont="1" applyAlignment="1">
      <alignment horizontal="right"/>
    </xf>
    <xf numFmtId="0" fontId="8" fillId="0" borderId="4" xfId="5" applyFont="1" applyBorder="1" applyAlignment="1">
      <alignment horizontal="left"/>
    </xf>
    <xf numFmtId="0" fontId="2" fillId="0" borderId="0" xfId="5"/>
    <xf numFmtId="0" fontId="8" fillId="0" borderId="0" xfId="5" applyFont="1"/>
    <xf numFmtId="0" fontId="9" fillId="0" borderId="5" xfId="5" applyFont="1" applyBorder="1" applyAlignment="1">
      <alignment horizontal="right"/>
    </xf>
    <xf numFmtId="0" fontId="9" fillId="0" borderId="0" xfId="5" applyFont="1"/>
    <xf numFmtId="0" fontId="5" fillId="0" borderId="0" xfId="5" applyFont="1"/>
    <xf numFmtId="0" fontId="9" fillId="0" borderId="4" xfId="5" applyFont="1" applyBorder="1" applyAlignment="1">
      <alignment horizontal="left"/>
    </xf>
    <xf numFmtId="0" fontId="16" fillId="0" borderId="0" xfId="5" applyFont="1" applyAlignment="1">
      <alignment horizontal="center"/>
    </xf>
    <xf numFmtId="0" fontId="17" fillId="0" borderId="0" xfId="5" applyFont="1" applyAlignment="1">
      <alignment horizontal="center"/>
    </xf>
    <xf numFmtId="10" fontId="8" fillId="0" borderId="1" xfId="2" applyNumberFormat="1" applyFont="1" applyBorder="1" applyAlignment="1">
      <alignment horizontal="center"/>
    </xf>
    <xf numFmtId="0" fontId="11" fillId="2" borderId="1" xfId="2" applyFont="1" applyFill="1" applyBorder="1" applyAlignment="1">
      <alignment horizontal="center" vertical="center"/>
    </xf>
    <xf numFmtId="0" fontId="11" fillId="2" borderId="1" xfId="2" applyFont="1" applyFill="1" applyBorder="1" applyAlignment="1">
      <alignment horizontal="right"/>
    </xf>
    <xf numFmtId="0" fontId="24" fillId="2" borderId="1" xfId="2" applyFont="1" applyFill="1" applyBorder="1" applyAlignment="1">
      <alignment horizontal="center" vertical="center"/>
    </xf>
    <xf numFmtId="0" fontId="11" fillId="2" borderId="1" xfId="2" applyFont="1" applyFill="1" applyBorder="1" applyAlignment="1">
      <alignment horizontal="center" vertical="center" wrapText="1"/>
    </xf>
    <xf numFmtId="164" fontId="11" fillId="2" borderId="1" xfId="3" applyFont="1" applyFill="1" applyBorder="1" applyAlignment="1">
      <alignment horizontal="center" vertical="center"/>
    </xf>
    <xf numFmtId="0" fontId="14" fillId="3" borderId="4" xfId="2" applyFont="1" applyFill="1" applyBorder="1" applyAlignment="1">
      <alignment horizontal="left"/>
    </xf>
    <xf numFmtId="168" fontId="5" fillId="3" borderId="0" xfId="6" applyNumberFormat="1" applyFont="1" applyFill="1" applyAlignment="1">
      <alignment horizontal="right"/>
    </xf>
    <xf numFmtId="0" fontId="13" fillId="3" borderId="0" xfId="2" applyFont="1" applyFill="1"/>
    <xf numFmtId="10" fontId="13" fillId="3" borderId="0" xfId="2" applyNumberFormat="1" applyFont="1" applyFill="1" applyAlignment="1">
      <alignment horizontal="right"/>
    </xf>
    <xf numFmtId="0" fontId="13" fillId="3" borderId="0" xfId="2" applyFont="1" applyFill="1" applyAlignment="1">
      <alignment horizontal="right"/>
    </xf>
    <xf numFmtId="164" fontId="13" fillId="3" borderId="5" xfId="3" applyFont="1" applyFill="1" applyBorder="1" applyAlignment="1">
      <alignment horizontal="right"/>
    </xf>
    <xf numFmtId="0" fontId="12" fillId="3" borderId="4" xfId="2" applyFont="1" applyFill="1" applyBorder="1" applyAlignment="1">
      <alignment horizontal="left"/>
    </xf>
    <xf numFmtId="0" fontId="12" fillId="3" borderId="0" xfId="2" applyFont="1" applyFill="1" applyAlignment="1">
      <alignment horizontal="left"/>
    </xf>
    <xf numFmtId="0" fontId="11" fillId="3" borderId="1" xfId="2" applyFont="1" applyFill="1" applyBorder="1" applyAlignment="1">
      <alignment horizontal="center" vertical="center"/>
    </xf>
    <xf numFmtId="0" fontId="11" fillId="3" borderId="1" xfId="2" applyFont="1" applyFill="1" applyBorder="1" applyAlignment="1">
      <alignment horizontal="right"/>
    </xf>
    <xf numFmtId="0" fontId="24" fillId="3" borderId="1" xfId="2" applyFont="1" applyFill="1" applyBorder="1" applyAlignment="1">
      <alignment horizontal="center" vertical="center"/>
    </xf>
    <xf numFmtId="0" fontId="11" fillId="3" borderId="1" xfId="2" applyFont="1" applyFill="1" applyBorder="1" applyAlignment="1">
      <alignment horizontal="center" vertical="center" wrapText="1"/>
    </xf>
    <xf numFmtId="164" fontId="11" fillId="3" borderId="1" xfId="3" applyFont="1" applyFill="1" applyBorder="1" applyAlignment="1">
      <alignment horizontal="center" vertical="center"/>
    </xf>
    <xf numFmtId="0" fontId="14" fillId="2" borderId="1" xfId="2" applyFont="1" applyFill="1" applyBorder="1" applyAlignment="1">
      <alignment horizontal="left"/>
    </xf>
    <xf numFmtId="168" fontId="5" fillId="2" borderId="1" xfId="6" applyNumberFormat="1" applyFont="1" applyFill="1" applyBorder="1" applyAlignment="1">
      <alignment horizontal="right"/>
    </xf>
    <xf numFmtId="0" fontId="0" fillId="0" borderId="0" xfId="0" applyAlignment="1">
      <alignment wrapText="1"/>
    </xf>
    <xf numFmtId="0" fontId="2" fillId="0" borderId="0" xfId="2" applyAlignment="1">
      <alignment horizontal="left" wrapText="1"/>
    </xf>
    <xf numFmtId="164" fontId="2" fillId="0" borderId="0" xfId="3" applyFont="1"/>
    <xf numFmtId="164" fontId="2" fillId="0" borderId="0" xfId="3" applyFont="1" applyBorder="1"/>
    <xf numFmtId="10" fontId="8" fillId="0" borderId="0" xfId="2" applyNumberFormat="1" applyFont="1" applyAlignment="1">
      <alignment horizontal="center"/>
    </xf>
    <xf numFmtId="165" fontId="5" fillId="0" borderId="0" xfId="2" applyNumberFormat="1" applyFont="1"/>
    <xf numFmtId="168" fontId="9" fillId="0" borderId="1" xfId="3" applyNumberFormat="1" applyFont="1" applyFill="1" applyBorder="1" applyAlignment="1">
      <alignment horizontal="right"/>
    </xf>
    <xf numFmtId="42" fontId="8" fillId="0" borderId="1" xfId="1" applyFont="1" applyBorder="1" applyAlignment="1">
      <alignment horizontal="center"/>
    </xf>
    <xf numFmtId="10" fontId="8" fillId="0" borderId="1" xfId="2" applyNumberFormat="1" applyFont="1" applyBorder="1" applyAlignment="1">
      <alignment horizontal="center" wrapText="1"/>
    </xf>
    <xf numFmtId="10" fontId="8" fillId="4" borderId="1" xfId="2" applyNumberFormat="1" applyFont="1" applyFill="1" applyBorder="1" applyAlignment="1">
      <alignment horizontal="center"/>
    </xf>
    <xf numFmtId="42" fontId="8" fillId="4" borderId="1" xfId="2" applyNumberFormat="1" applyFont="1" applyFill="1" applyBorder="1" applyAlignment="1">
      <alignment horizontal="center"/>
    </xf>
    <xf numFmtId="42" fontId="8" fillId="0" borderId="0" xfId="2" applyNumberFormat="1" applyFont="1" applyAlignment="1">
      <alignment horizontal="center"/>
    </xf>
    <xf numFmtId="168" fontId="2" fillId="0" borderId="0" xfId="2" applyNumberFormat="1"/>
    <xf numFmtId="0" fontId="8" fillId="0" borderId="10" xfId="5" applyFont="1" applyBorder="1" applyAlignment="1">
      <alignment horizontal="center"/>
    </xf>
    <xf numFmtId="0" fontId="8" fillId="0" borderId="9" xfId="5" applyFont="1" applyBorder="1" applyAlignment="1">
      <alignment horizontal="center"/>
    </xf>
    <xf numFmtId="0" fontId="8" fillId="0" borderId="8" xfId="5" applyFont="1" applyBorder="1" applyAlignment="1">
      <alignment horizontal="center"/>
    </xf>
    <xf numFmtId="0" fontId="5" fillId="0" borderId="4" xfId="5" applyFont="1" applyBorder="1" applyAlignment="1">
      <alignment horizontal="center"/>
    </xf>
    <xf numFmtId="0" fontId="5" fillId="0" borderId="0" xfId="5" applyFont="1" applyAlignment="1">
      <alignment horizontal="center"/>
    </xf>
    <xf numFmtId="0" fontId="5" fillId="0" borderId="5" xfId="5" applyFont="1" applyBorder="1" applyAlignment="1">
      <alignment horizontal="center"/>
    </xf>
    <xf numFmtId="0" fontId="8" fillId="0" borderId="0" xfId="5" applyFont="1" applyAlignment="1">
      <alignment horizontal="center"/>
    </xf>
    <xf numFmtId="0" fontId="8" fillId="0" borderId="5" xfId="5" applyFont="1" applyBorder="1" applyAlignment="1">
      <alignment horizontal="center"/>
    </xf>
    <xf numFmtId="0" fontId="5" fillId="0" borderId="0" xfId="5" applyFont="1" applyAlignment="1">
      <alignment horizontal="left"/>
    </xf>
    <xf numFmtId="0" fontId="2" fillId="0" borderId="1" xfId="2" applyBorder="1" applyAlignment="1">
      <alignment horizontal="left" wrapText="1"/>
    </xf>
    <xf numFmtId="0" fontId="25" fillId="2" borderId="1" xfId="2" applyFont="1" applyFill="1" applyBorder="1" applyAlignment="1">
      <alignment horizontal="center"/>
    </xf>
    <xf numFmtId="0" fontId="11" fillId="0" borderId="4" xfId="2" applyFont="1" applyBorder="1" applyAlignment="1">
      <alignment horizontal="left"/>
    </xf>
    <xf numFmtId="0" fontId="11" fillId="0" borderId="0" xfId="2" applyFont="1" applyAlignment="1">
      <alignment horizontal="left"/>
    </xf>
    <xf numFmtId="0" fontId="11" fillId="0" borderId="7" xfId="2" applyFont="1" applyBorder="1" applyAlignment="1">
      <alignment horizontal="left"/>
    </xf>
    <xf numFmtId="10" fontId="8" fillId="0" borderId="1" xfId="2" applyNumberFormat="1" applyFont="1" applyBorder="1" applyAlignment="1">
      <alignment horizontal="center"/>
    </xf>
    <xf numFmtId="0" fontId="13" fillId="0" borderId="4" xfId="2" applyFont="1" applyBorder="1" applyAlignment="1">
      <alignment horizontal="left"/>
    </xf>
    <xf numFmtId="0" fontId="13" fillId="0" borderId="0" xfId="2" applyFont="1" applyAlignment="1">
      <alignment horizontal="left"/>
    </xf>
    <xf numFmtId="0" fontId="11" fillId="3" borderId="1" xfId="2" applyFont="1" applyFill="1" applyBorder="1" applyAlignment="1">
      <alignment horizontal="center"/>
    </xf>
    <xf numFmtId="0" fontId="13" fillId="2" borderId="2" xfId="2" applyFont="1" applyFill="1" applyBorder="1" applyAlignment="1">
      <alignment horizontal="center"/>
    </xf>
    <xf numFmtId="0" fontId="13" fillId="2" borderId="11" xfId="2" applyFont="1" applyFill="1" applyBorder="1" applyAlignment="1">
      <alignment horizontal="center"/>
    </xf>
    <xf numFmtId="0" fontId="13" fillId="2" borderId="3" xfId="2" applyFont="1" applyFill="1" applyBorder="1" applyAlignment="1">
      <alignment horizontal="center"/>
    </xf>
    <xf numFmtId="0" fontId="2" fillId="0" borderId="1" xfId="2" applyBorder="1" applyAlignment="1">
      <alignment horizontal="center" wrapText="1"/>
    </xf>
    <xf numFmtId="6" fontId="2" fillId="0" borderId="1" xfId="2" applyNumberFormat="1" applyBorder="1" applyAlignment="1">
      <alignment horizontal="center"/>
    </xf>
    <xf numFmtId="0" fontId="4" fillId="5" borderId="1" xfId="2" applyFont="1" applyFill="1" applyBorder="1" applyAlignment="1">
      <alignment horizontal="center"/>
    </xf>
    <xf numFmtId="0" fontId="4" fillId="5" borderId="1" xfId="2" applyFont="1" applyFill="1" applyBorder="1" applyAlignment="1">
      <alignment horizontal="center" wrapText="1"/>
    </xf>
    <xf numFmtId="10" fontId="8" fillId="4" borderId="1" xfId="2" applyNumberFormat="1" applyFont="1" applyFill="1" applyBorder="1" applyAlignment="1">
      <alignment horizontal="center" wrapText="1"/>
    </xf>
    <xf numFmtId="0" fontId="11" fillId="2" borderId="1" xfId="2" applyFont="1" applyFill="1" applyBorder="1" applyAlignment="1">
      <alignment horizontal="center"/>
    </xf>
    <xf numFmtId="0" fontId="2" fillId="0" borderId="1" xfId="2" applyBorder="1" applyAlignment="1">
      <alignment horizontal="left"/>
    </xf>
  </cellXfs>
  <cellStyles count="8">
    <cellStyle name="Millares 2" xfId="6" xr:uid="{7FD5F894-0CA7-584D-823B-1007E804039B}"/>
    <cellStyle name="Millares_FEBRERO 1" xfId="3" xr:uid="{7D1CD500-2290-5140-8215-99A9C32E1AF8}"/>
    <cellStyle name="Moneda [0]" xfId="1" builtinId="7"/>
    <cellStyle name="Moneda [0] 2" xfId="4" xr:uid="{37EA0BF4-1CC1-434A-BC86-F9AE3BD5C941}"/>
    <cellStyle name="Normal" xfId="0" builtinId="0"/>
    <cellStyle name="Normal 2" xfId="5" xr:uid="{3928349A-6C0A-064A-8331-75C5760E0B5B}"/>
    <cellStyle name="Normal_FEBRERO 1" xfId="2" xr:uid="{83EF71A6-76BA-2644-A475-980BBED8C1C3}"/>
    <cellStyle name="Porcentaje 2" xfId="7" xr:uid="{D4E68E7F-9179-8F48-96C7-A3AE9BA8062E}"/>
  </cellStyles>
  <dxfs count="0"/>
  <tableStyles count="0" defaultTableStyle="TableStyleMedium2" defaultPivotStyle="PivotStyleLight16"/>
  <colors>
    <mruColors>
      <color rgb="FFF2EFC7"/>
      <color rgb="FFF1AE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67F8-02EC-654F-B809-2DDEC573C003}">
  <sheetPr>
    <pageSetUpPr fitToPage="1"/>
  </sheetPr>
  <dimension ref="A1:L282"/>
  <sheetViews>
    <sheetView tabSelected="1" zoomScale="120" zoomScaleNormal="120" workbookViewId="0">
      <pane ySplit="137" topLeftCell="A236" activePane="bottomLeft" state="frozen"/>
      <selection activeCell="H239" sqref="H239"/>
      <selection pane="bottomLeft" activeCell="B259" sqref="B259"/>
    </sheetView>
  </sheetViews>
  <sheetFormatPr baseColWidth="10" defaultColWidth="11.5" defaultRowHeight="13" x14ac:dyDescent="0.15"/>
  <cols>
    <col min="1" max="1" width="12.6640625" style="3" customWidth="1"/>
    <col min="2" max="2" width="13.6640625" style="3" customWidth="1"/>
    <col min="3" max="3" width="9.6640625" style="1" customWidth="1"/>
    <col min="4" max="4" width="12.5" style="1" customWidth="1"/>
    <col min="5" max="6" width="9.6640625" style="1" customWidth="1"/>
    <col min="7" max="7" width="11.5" style="1" bestFit="1" customWidth="1"/>
    <col min="8" max="8" width="18.83203125" style="2" customWidth="1"/>
    <col min="9" max="10" width="11.5" style="1"/>
    <col min="11" max="11" width="13.6640625" style="1" bestFit="1" customWidth="1"/>
    <col min="12" max="12" width="15.5" style="1" bestFit="1" customWidth="1"/>
    <col min="13" max="16384" width="11.5" style="1"/>
  </cols>
  <sheetData>
    <row r="1" spans="1:10" ht="16" x14ac:dyDescent="0.2">
      <c r="A1" s="80" t="s">
        <v>25</v>
      </c>
      <c r="B1" s="81"/>
      <c r="C1" s="81"/>
      <c r="D1" s="81"/>
      <c r="E1" s="81"/>
      <c r="F1" s="81"/>
      <c r="G1" s="81"/>
      <c r="H1" s="82"/>
      <c r="I1" s="45"/>
      <c r="J1" s="45"/>
    </row>
    <row r="2" spans="1:10" ht="16" hidden="1" x14ac:dyDescent="0.2">
      <c r="A2" s="83"/>
      <c r="B2" s="84"/>
      <c r="C2" s="84"/>
      <c r="D2" s="84"/>
      <c r="E2" s="84"/>
      <c r="F2" s="84"/>
      <c r="G2" s="84"/>
      <c r="H2" s="85"/>
      <c r="I2" s="44"/>
      <c r="J2" s="44"/>
    </row>
    <row r="3" spans="1:10" ht="15.75" hidden="1" customHeight="1" x14ac:dyDescent="0.15">
      <c r="A3" s="43"/>
      <c r="B3" s="42"/>
      <c r="C3" s="41"/>
      <c r="D3" s="36"/>
      <c r="E3" s="36"/>
      <c r="F3" s="36"/>
      <c r="G3" s="36"/>
      <c r="H3" s="40"/>
      <c r="I3" s="38"/>
      <c r="J3" s="38"/>
    </row>
    <row r="4" spans="1:10" ht="15.75" hidden="1" customHeight="1" x14ac:dyDescent="0.15">
      <c r="A4" s="37" t="s">
        <v>22</v>
      </c>
      <c r="B4" s="84"/>
      <c r="C4" s="84"/>
      <c r="D4" s="84"/>
      <c r="E4" s="84"/>
      <c r="F4" s="39" t="s">
        <v>22</v>
      </c>
      <c r="G4" s="86"/>
      <c r="H4" s="87"/>
      <c r="I4" s="38"/>
      <c r="J4" s="38"/>
    </row>
    <row r="5" spans="1:10" ht="15.75" hidden="1" customHeight="1" x14ac:dyDescent="0.15">
      <c r="A5" s="37" t="s">
        <v>21</v>
      </c>
      <c r="B5" s="88"/>
      <c r="C5" s="88"/>
      <c r="D5" s="88"/>
      <c r="E5" s="88"/>
      <c r="F5" s="36"/>
      <c r="G5" s="36"/>
      <c r="H5" s="35" t="s">
        <v>20</v>
      </c>
      <c r="I5" s="34"/>
      <c r="J5" s="34"/>
    </row>
    <row r="6" spans="1:10" ht="4.5" hidden="1" customHeight="1" x14ac:dyDescent="0.15">
      <c r="A6" s="24"/>
      <c r="B6" s="23"/>
      <c r="C6" s="22"/>
      <c r="D6" s="22"/>
      <c r="E6" s="22"/>
      <c r="F6" s="22"/>
      <c r="G6" s="21"/>
      <c r="H6" s="33"/>
    </row>
    <row r="7" spans="1:10" hidden="1" x14ac:dyDescent="0.15">
      <c r="A7" s="91" t="s">
        <v>19</v>
      </c>
      <c r="B7" s="92"/>
      <c r="C7" s="93"/>
      <c r="D7" s="32"/>
      <c r="E7" s="32" t="str">
        <f>IF(D7="","",POWER((1+D7),(1/12))-1)</f>
        <v/>
      </c>
      <c r="F7" s="26"/>
      <c r="G7" s="26"/>
      <c r="H7" s="25"/>
    </row>
    <row r="8" spans="1:10" hidden="1" x14ac:dyDescent="0.15">
      <c r="A8" s="91" t="s">
        <v>18</v>
      </c>
      <c r="B8" s="92"/>
      <c r="C8" s="92"/>
      <c r="D8" s="31"/>
      <c r="E8" s="22"/>
      <c r="F8" s="26"/>
      <c r="G8" s="26"/>
      <c r="H8" s="25"/>
    </row>
    <row r="9" spans="1:10" s="20" customFormat="1" hidden="1" x14ac:dyDescent="0.15">
      <c r="A9" s="95" t="s">
        <v>17</v>
      </c>
      <c r="B9" s="96"/>
      <c r="C9" s="96"/>
      <c r="D9" s="30" t="str">
        <f>IF(MAX(E7,D8)=0,"Máxima",MAX(E7,D8))</f>
        <v>Máxima</v>
      </c>
      <c r="E9" s="21"/>
      <c r="F9" s="26"/>
      <c r="G9" s="26"/>
      <c r="H9" s="25"/>
      <c r="I9" s="1"/>
      <c r="J9" s="1"/>
    </row>
    <row r="10" spans="1:10" ht="4.5" hidden="1" customHeight="1" x14ac:dyDescent="0.15">
      <c r="A10" s="29"/>
      <c r="B10" s="28"/>
      <c r="C10" s="28"/>
      <c r="D10" s="27"/>
      <c r="E10" s="21"/>
      <c r="F10" s="26"/>
      <c r="G10" s="26"/>
      <c r="H10" s="25"/>
    </row>
    <row r="11" spans="1:10" x14ac:dyDescent="0.15">
      <c r="A11" s="52" t="s">
        <v>16</v>
      </c>
      <c r="B11" s="53">
        <v>509000000</v>
      </c>
      <c r="C11" s="54"/>
      <c r="D11" s="55"/>
      <c r="E11" s="56"/>
      <c r="F11" s="56"/>
      <c r="G11" s="54"/>
      <c r="H11" s="57"/>
    </row>
    <row r="12" spans="1:10" ht="3.75" customHeight="1" x14ac:dyDescent="0.15">
      <c r="A12" s="58"/>
      <c r="B12" s="59"/>
      <c r="C12" s="56"/>
      <c r="D12" s="56"/>
      <c r="E12" s="56"/>
      <c r="F12" s="56"/>
      <c r="G12" s="54"/>
      <c r="H12" s="57"/>
    </row>
    <row r="13" spans="1:10" x14ac:dyDescent="0.15">
      <c r="A13" s="97" t="s">
        <v>15</v>
      </c>
      <c r="B13" s="97"/>
      <c r="C13" s="60" t="s">
        <v>14</v>
      </c>
      <c r="D13" s="97" t="s">
        <v>13</v>
      </c>
      <c r="E13" s="97"/>
      <c r="F13" s="61" t="s">
        <v>12</v>
      </c>
      <c r="G13" s="97" t="s">
        <v>11</v>
      </c>
      <c r="H13" s="97"/>
    </row>
    <row r="14" spans="1:10" ht="26" x14ac:dyDescent="0.15">
      <c r="A14" s="62" t="s">
        <v>10</v>
      </c>
      <c r="B14" s="62" t="s">
        <v>9</v>
      </c>
      <c r="C14" s="63" t="s">
        <v>8</v>
      </c>
      <c r="D14" s="63" t="s">
        <v>7</v>
      </c>
      <c r="E14" s="63" t="s">
        <v>6</v>
      </c>
      <c r="F14" s="60" t="s">
        <v>5</v>
      </c>
      <c r="G14" s="60" t="s">
        <v>4</v>
      </c>
      <c r="H14" s="64" t="s">
        <v>3</v>
      </c>
      <c r="I14" s="20"/>
      <c r="J14" s="20"/>
    </row>
    <row r="15" spans="1:10" hidden="1" x14ac:dyDescent="0.15">
      <c r="A15" s="19">
        <v>38353</v>
      </c>
      <c r="B15" s="19">
        <v>38383</v>
      </c>
      <c r="C15" s="16">
        <v>0.19450000000000001</v>
      </c>
      <c r="D15" s="16">
        <f t="shared" ref="D15:D78" si="0">IF(A15="","",C15*1.5)</f>
        <v>0.29175000000000001</v>
      </c>
      <c r="E15" s="16">
        <f t="shared" ref="E15:E78" si="1">IF(D15="","", (POWER((1+D15),(1/12)))-1)</f>
        <v>2.1562335949712796E-2</v>
      </c>
      <c r="F15" s="16">
        <f t="shared" ref="F15:F78" si="2">IF(A15="","",IF(D$9=0,E15,MIN(E15,D$9)))</f>
        <v>2.1562335949712796E-2</v>
      </c>
      <c r="G15" s="15">
        <f t="shared" ref="G15:G46" si="3">IF(A15="","",DAYS360(A15,B15+(1)))</f>
        <v>30</v>
      </c>
      <c r="H15" s="18">
        <f t="shared" ref="H15:H78" si="4">IF(G15="","",((B$11*F15)/30)*G15)</f>
        <v>10975228.998403814</v>
      </c>
      <c r="I15" s="20"/>
      <c r="J15" s="20"/>
    </row>
    <row r="16" spans="1:10" hidden="1" x14ac:dyDescent="0.15">
      <c r="A16" s="19">
        <v>38384</v>
      </c>
      <c r="B16" s="19">
        <v>38411</v>
      </c>
      <c r="C16" s="16">
        <v>0.19400000000000001</v>
      </c>
      <c r="D16" s="16">
        <f t="shared" si="0"/>
        <v>0.29100000000000004</v>
      </c>
      <c r="E16" s="16">
        <f t="shared" si="1"/>
        <v>2.1512895544899102E-2</v>
      </c>
      <c r="F16" s="16">
        <f t="shared" si="2"/>
        <v>2.1512895544899102E-2</v>
      </c>
      <c r="G16" s="15">
        <f t="shared" si="3"/>
        <v>30</v>
      </c>
      <c r="H16" s="18">
        <f t="shared" si="4"/>
        <v>10950063.832353642</v>
      </c>
      <c r="I16" s="20"/>
      <c r="J16" s="20"/>
    </row>
    <row r="17" spans="1:10" hidden="1" x14ac:dyDescent="0.15">
      <c r="A17" s="19">
        <v>38412</v>
      </c>
      <c r="B17" s="19">
        <v>38442</v>
      </c>
      <c r="C17" s="16">
        <v>0.1915</v>
      </c>
      <c r="D17" s="16">
        <f t="shared" si="0"/>
        <v>0.28725000000000001</v>
      </c>
      <c r="E17" s="16">
        <f t="shared" si="1"/>
        <v>2.1265297898246827E-2</v>
      </c>
      <c r="F17" s="16">
        <f t="shared" si="2"/>
        <v>2.1265297898246827E-2</v>
      </c>
      <c r="G17" s="15">
        <f t="shared" si="3"/>
        <v>30</v>
      </c>
      <c r="H17" s="18">
        <f t="shared" si="4"/>
        <v>10824036.630207635</v>
      </c>
      <c r="I17" s="20"/>
      <c r="J17" s="20"/>
    </row>
    <row r="18" spans="1:10" hidden="1" x14ac:dyDescent="0.15">
      <c r="A18" s="19">
        <v>38443</v>
      </c>
      <c r="B18" s="19">
        <v>38472</v>
      </c>
      <c r="C18" s="16">
        <v>0.19189999999999999</v>
      </c>
      <c r="D18" s="16">
        <f t="shared" si="0"/>
        <v>0.28784999999999999</v>
      </c>
      <c r="E18" s="16">
        <f t="shared" si="1"/>
        <v>2.1304957917130052E-2</v>
      </c>
      <c r="F18" s="16">
        <f t="shared" si="2"/>
        <v>2.1304957917130052E-2</v>
      </c>
      <c r="G18" s="15">
        <f t="shared" si="3"/>
        <v>30</v>
      </c>
      <c r="H18" s="18">
        <f t="shared" si="4"/>
        <v>10844223.579819197</v>
      </c>
      <c r="I18" s="20"/>
      <c r="J18" s="20"/>
    </row>
    <row r="19" spans="1:10" hidden="1" x14ac:dyDescent="0.15">
      <c r="A19" s="19">
        <v>38473</v>
      </c>
      <c r="B19" s="19">
        <v>38503</v>
      </c>
      <c r="C19" s="16">
        <v>0.19020000000000001</v>
      </c>
      <c r="D19" s="16">
        <f t="shared" si="0"/>
        <v>0.2853</v>
      </c>
      <c r="E19" s="16">
        <f t="shared" si="1"/>
        <v>2.1136285703942326E-2</v>
      </c>
      <c r="F19" s="16">
        <f t="shared" si="2"/>
        <v>2.1136285703942326E-2</v>
      </c>
      <c r="G19" s="15">
        <f t="shared" si="3"/>
        <v>30</v>
      </c>
      <c r="H19" s="18">
        <f t="shared" si="4"/>
        <v>10758369.423306644</v>
      </c>
      <c r="I19" s="20"/>
      <c r="J19" s="20"/>
    </row>
    <row r="20" spans="1:10" hidden="1" x14ac:dyDescent="0.15">
      <c r="A20" s="19">
        <v>38504</v>
      </c>
      <c r="B20" s="19">
        <v>38533</v>
      </c>
      <c r="C20" s="16">
        <v>0.1885</v>
      </c>
      <c r="D20" s="16">
        <f t="shared" si="0"/>
        <v>0.28275</v>
      </c>
      <c r="E20" s="16">
        <f t="shared" si="1"/>
        <v>2.0967306457055912E-2</v>
      </c>
      <c r="F20" s="16">
        <f t="shared" si="2"/>
        <v>2.0967306457055912E-2</v>
      </c>
      <c r="G20" s="15">
        <f t="shared" si="3"/>
        <v>30</v>
      </c>
      <c r="H20" s="18">
        <f t="shared" si="4"/>
        <v>10672358.986641459</v>
      </c>
      <c r="I20" s="20">
        <v>2999997</v>
      </c>
      <c r="J20" s="20"/>
    </row>
    <row r="21" spans="1:10" hidden="1" x14ac:dyDescent="0.15">
      <c r="A21" s="19">
        <v>38534</v>
      </c>
      <c r="B21" s="19">
        <v>38564</v>
      </c>
      <c r="C21" s="16">
        <v>0.185</v>
      </c>
      <c r="D21" s="16">
        <f t="shared" si="0"/>
        <v>0.27749999999999997</v>
      </c>
      <c r="E21" s="16">
        <f t="shared" si="1"/>
        <v>2.0618436227328729E-2</v>
      </c>
      <c r="F21" s="16">
        <f t="shared" si="2"/>
        <v>2.0618436227328729E-2</v>
      </c>
      <c r="G21" s="15">
        <f t="shared" si="3"/>
        <v>30</v>
      </c>
      <c r="H21" s="18">
        <f t="shared" si="4"/>
        <v>10494784.039710322</v>
      </c>
      <c r="I21" s="20"/>
      <c r="J21" s="20"/>
    </row>
    <row r="22" spans="1:10" hidden="1" x14ac:dyDescent="0.15">
      <c r="A22" s="19">
        <v>38565</v>
      </c>
      <c r="B22" s="19">
        <v>38595</v>
      </c>
      <c r="C22" s="16">
        <v>0.18240000000000001</v>
      </c>
      <c r="D22" s="16">
        <f t="shared" si="0"/>
        <v>0.27360000000000001</v>
      </c>
      <c r="E22" s="16">
        <f t="shared" si="1"/>
        <v>2.0358423686610339E-2</v>
      </c>
      <c r="F22" s="16">
        <f t="shared" si="2"/>
        <v>2.0358423686610339E-2</v>
      </c>
      <c r="G22" s="15">
        <f t="shared" si="3"/>
        <v>30</v>
      </c>
      <c r="H22" s="18">
        <f t="shared" si="4"/>
        <v>10362437.656484662</v>
      </c>
      <c r="I22" s="20"/>
      <c r="J22" s="20"/>
    </row>
    <row r="23" spans="1:10" hidden="1" x14ac:dyDescent="0.15">
      <c r="A23" s="19">
        <v>38596</v>
      </c>
      <c r="B23" s="19">
        <v>38625</v>
      </c>
      <c r="C23" s="16">
        <v>0.1822</v>
      </c>
      <c r="D23" s="16">
        <f t="shared" si="0"/>
        <v>0.27329999999999999</v>
      </c>
      <c r="E23" s="16">
        <f t="shared" si="1"/>
        <v>2.0338392503352676E-2</v>
      </c>
      <c r="F23" s="16">
        <f t="shared" si="2"/>
        <v>2.0338392503352676E-2</v>
      </c>
      <c r="G23" s="15">
        <f t="shared" si="3"/>
        <v>30</v>
      </c>
      <c r="H23" s="18">
        <f t="shared" si="4"/>
        <v>10352241.784206511</v>
      </c>
      <c r="I23" s="20"/>
      <c r="J23" s="20"/>
    </row>
    <row r="24" spans="1:10" hidden="1" x14ac:dyDescent="0.15">
      <c r="A24" s="19">
        <v>38626</v>
      </c>
      <c r="B24" s="19">
        <v>38656</v>
      </c>
      <c r="C24" s="16">
        <v>0.17929999999999999</v>
      </c>
      <c r="D24" s="16">
        <f t="shared" si="0"/>
        <v>0.26894999999999997</v>
      </c>
      <c r="E24" s="16">
        <f t="shared" si="1"/>
        <v>2.0047453144172334E-2</v>
      </c>
      <c r="F24" s="16">
        <f t="shared" si="2"/>
        <v>2.0047453144172334E-2</v>
      </c>
      <c r="G24" s="15">
        <f t="shared" si="3"/>
        <v>30</v>
      </c>
      <c r="H24" s="18">
        <f t="shared" si="4"/>
        <v>10204153.650383718</v>
      </c>
      <c r="I24" s="20"/>
      <c r="J24" s="20"/>
    </row>
    <row r="25" spans="1:10" ht="1.5" hidden="1" customHeight="1" x14ac:dyDescent="0.15">
      <c r="A25" s="19">
        <v>38657</v>
      </c>
      <c r="B25" s="19">
        <v>38686</v>
      </c>
      <c r="C25" s="16">
        <v>0.17810000000000001</v>
      </c>
      <c r="D25" s="16">
        <f t="shared" si="0"/>
        <v>0.26715</v>
      </c>
      <c r="E25" s="16">
        <f t="shared" si="1"/>
        <v>1.9926796944283565E-2</v>
      </c>
      <c r="F25" s="16">
        <f t="shared" si="2"/>
        <v>1.9926796944283565E-2</v>
      </c>
      <c r="G25" s="15">
        <f t="shared" si="3"/>
        <v>30</v>
      </c>
      <c r="H25" s="18">
        <f t="shared" si="4"/>
        <v>10142739.644640334</v>
      </c>
      <c r="I25" s="20"/>
      <c r="J25" s="20"/>
    </row>
    <row r="26" spans="1:10" hidden="1" x14ac:dyDescent="0.15">
      <c r="A26" s="19">
        <v>38687</v>
      </c>
      <c r="B26" s="19">
        <v>38717</v>
      </c>
      <c r="C26" s="16">
        <v>0.1749</v>
      </c>
      <c r="D26" s="16">
        <f t="shared" si="0"/>
        <v>0.26234999999999997</v>
      </c>
      <c r="E26" s="16">
        <f t="shared" si="1"/>
        <v>1.9604277315056429E-2</v>
      </c>
      <c r="F26" s="16">
        <f t="shared" si="2"/>
        <v>1.9604277315056429E-2</v>
      </c>
      <c r="G26" s="15">
        <f t="shared" si="3"/>
        <v>30</v>
      </c>
      <c r="H26" s="18">
        <f t="shared" si="4"/>
        <v>9978577.1533637214</v>
      </c>
      <c r="I26" s="20"/>
      <c r="J26" s="20"/>
    </row>
    <row r="27" spans="1:10" hidden="1" x14ac:dyDescent="0.15">
      <c r="A27" s="19">
        <v>38718</v>
      </c>
      <c r="B27" s="19">
        <v>38748</v>
      </c>
      <c r="C27" s="16">
        <v>0.17349999999999999</v>
      </c>
      <c r="D27" s="16">
        <f t="shared" si="0"/>
        <v>0.26024999999999998</v>
      </c>
      <c r="E27" s="16">
        <f t="shared" si="1"/>
        <v>1.9462821347354664E-2</v>
      </c>
      <c r="F27" s="16">
        <f t="shared" si="2"/>
        <v>1.9462821347354664E-2</v>
      </c>
      <c r="G27" s="15">
        <f t="shared" si="3"/>
        <v>30</v>
      </c>
      <c r="H27" s="18">
        <f t="shared" si="4"/>
        <v>9906576.0658035241</v>
      </c>
      <c r="I27" s="20"/>
      <c r="J27" s="20"/>
    </row>
    <row r="28" spans="1:10" hidden="1" x14ac:dyDescent="0.15">
      <c r="A28" s="19">
        <v>38749</v>
      </c>
      <c r="B28" s="19">
        <v>38776</v>
      </c>
      <c r="C28" s="16">
        <v>0.17510000000000001</v>
      </c>
      <c r="D28" s="16">
        <f t="shared" si="0"/>
        <v>0.26264999999999999</v>
      </c>
      <c r="E28" s="16">
        <f t="shared" si="1"/>
        <v>1.9624467698764914E-2</v>
      </c>
      <c r="F28" s="16">
        <f t="shared" si="2"/>
        <v>1.9624467698764914E-2</v>
      </c>
      <c r="G28" s="15">
        <f t="shared" si="3"/>
        <v>30</v>
      </c>
      <c r="H28" s="18">
        <f t="shared" si="4"/>
        <v>9988854.0586713403</v>
      </c>
      <c r="I28" s="20"/>
      <c r="J28" s="20"/>
    </row>
    <row r="29" spans="1:10" hidden="1" x14ac:dyDescent="0.15">
      <c r="A29" s="19">
        <v>38777</v>
      </c>
      <c r="B29" s="19">
        <v>38807</v>
      </c>
      <c r="C29" s="16">
        <v>0.17249999999999999</v>
      </c>
      <c r="D29" s="16">
        <f t="shared" si="0"/>
        <v>0.25874999999999998</v>
      </c>
      <c r="E29" s="16">
        <f t="shared" si="1"/>
        <v>1.9361649021546912E-2</v>
      </c>
      <c r="F29" s="16">
        <f t="shared" si="2"/>
        <v>1.9361649021546912E-2</v>
      </c>
      <c r="G29" s="15">
        <f t="shared" si="3"/>
        <v>30</v>
      </c>
      <c r="H29" s="18">
        <f t="shared" si="4"/>
        <v>9855079.3519673776</v>
      </c>
      <c r="I29" s="20"/>
      <c r="J29" s="20"/>
    </row>
    <row r="30" spans="1:10" hidden="1" x14ac:dyDescent="0.15">
      <c r="A30" s="19">
        <v>38808</v>
      </c>
      <c r="B30" s="19">
        <v>38837</v>
      </c>
      <c r="C30" s="16">
        <v>0.16750000000000001</v>
      </c>
      <c r="D30" s="16">
        <f t="shared" si="0"/>
        <v>0.25125000000000003</v>
      </c>
      <c r="E30" s="16">
        <f t="shared" si="1"/>
        <v>1.8854123673782031E-2</v>
      </c>
      <c r="F30" s="16">
        <f t="shared" si="2"/>
        <v>1.8854123673782031E-2</v>
      </c>
      <c r="G30" s="15">
        <f t="shared" si="3"/>
        <v>30</v>
      </c>
      <c r="H30" s="18">
        <f t="shared" si="4"/>
        <v>9596748.9499550536</v>
      </c>
      <c r="I30" s="20"/>
      <c r="J30" s="20"/>
    </row>
    <row r="31" spans="1:10" hidden="1" x14ac:dyDescent="0.15">
      <c r="A31" s="19">
        <v>38838</v>
      </c>
      <c r="B31" s="19">
        <v>38868</v>
      </c>
      <c r="C31" s="16">
        <v>0.16070000000000001</v>
      </c>
      <c r="D31" s="16">
        <f t="shared" si="0"/>
        <v>0.24105000000000001</v>
      </c>
      <c r="E31" s="16">
        <f t="shared" si="1"/>
        <v>1.815939547443568E-2</v>
      </c>
      <c r="F31" s="16">
        <f t="shared" si="2"/>
        <v>1.815939547443568E-2</v>
      </c>
      <c r="G31" s="15">
        <f t="shared" si="3"/>
        <v>30</v>
      </c>
      <c r="H31" s="18">
        <f t="shared" si="4"/>
        <v>9243132.2964877617</v>
      </c>
      <c r="I31" s="20"/>
      <c r="J31" s="20"/>
    </row>
    <row r="32" spans="1:10" hidden="1" x14ac:dyDescent="0.15">
      <c r="A32" s="19">
        <v>38869</v>
      </c>
      <c r="B32" s="19">
        <v>38898</v>
      </c>
      <c r="C32" s="16">
        <v>0.15609999999999999</v>
      </c>
      <c r="D32" s="16">
        <f t="shared" si="0"/>
        <v>0.23414999999999997</v>
      </c>
      <c r="E32" s="16">
        <f t="shared" si="1"/>
        <v>1.7686458185695697E-2</v>
      </c>
      <c r="F32" s="16">
        <f t="shared" si="2"/>
        <v>1.7686458185695697E-2</v>
      </c>
      <c r="G32" s="15">
        <f t="shared" si="3"/>
        <v>30</v>
      </c>
      <c r="H32" s="18">
        <f t="shared" si="4"/>
        <v>9002407.2165191099</v>
      </c>
      <c r="I32" s="20"/>
      <c r="J32" s="20"/>
    </row>
    <row r="33" spans="1:10" hidden="1" x14ac:dyDescent="0.15">
      <c r="A33" s="19">
        <v>38899</v>
      </c>
      <c r="B33" s="19">
        <v>38929</v>
      </c>
      <c r="C33" s="16">
        <v>0.15079999999999999</v>
      </c>
      <c r="D33" s="16">
        <f t="shared" si="0"/>
        <v>0.22619999999999998</v>
      </c>
      <c r="E33" s="16">
        <f t="shared" si="1"/>
        <v>1.7138537678886179E-2</v>
      </c>
      <c r="F33" s="16">
        <f t="shared" si="2"/>
        <v>1.7138537678886179E-2</v>
      </c>
      <c r="G33" s="15">
        <f t="shared" si="3"/>
        <v>30</v>
      </c>
      <c r="H33" s="18">
        <f t="shared" si="4"/>
        <v>8723515.6785530653</v>
      </c>
      <c r="I33" s="20"/>
      <c r="J33" s="20"/>
    </row>
    <row r="34" spans="1:10" hidden="1" x14ac:dyDescent="0.15">
      <c r="A34" s="19">
        <v>38930</v>
      </c>
      <c r="B34" s="19">
        <v>38960</v>
      </c>
      <c r="C34" s="16">
        <v>0.1502</v>
      </c>
      <c r="D34" s="16">
        <f t="shared" si="0"/>
        <v>0.2253</v>
      </c>
      <c r="E34" s="16">
        <f t="shared" si="1"/>
        <v>1.7076303895518841E-2</v>
      </c>
      <c r="F34" s="16">
        <f t="shared" si="2"/>
        <v>1.7076303895518841E-2</v>
      </c>
      <c r="G34" s="15">
        <f t="shared" si="3"/>
        <v>30</v>
      </c>
      <c r="H34" s="18">
        <f t="shared" si="4"/>
        <v>8691838.6828190908</v>
      </c>
      <c r="I34" s="20"/>
      <c r="J34" s="20"/>
    </row>
    <row r="35" spans="1:10" hidden="1" x14ac:dyDescent="0.15">
      <c r="A35" s="19">
        <v>38961</v>
      </c>
      <c r="B35" s="19">
        <v>38990</v>
      </c>
      <c r="C35" s="16">
        <v>0.15049999999999999</v>
      </c>
      <c r="D35" s="16">
        <f t="shared" si="0"/>
        <v>0.22575000000000001</v>
      </c>
      <c r="E35" s="16">
        <f t="shared" si="1"/>
        <v>1.7107426023065475E-2</v>
      </c>
      <c r="F35" s="16">
        <f t="shared" si="2"/>
        <v>1.7107426023065475E-2</v>
      </c>
      <c r="G35" s="15">
        <f t="shared" si="3"/>
        <v>30</v>
      </c>
      <c r="H35" s="18">
        <f t="shared" si="4"/>
        <v>8707679.8457403276</v>
      </c>
      <c r="I35" s="20"/>
      <c r="J35" s="20"/>
    </row>
    <row r="36" spans="1:10" hidden="1" x14ac:dyDescent="0.15">
      <c r="A36" s="19">
        <v>38991</v>
      </c>
      <c r="B36" s="19">
        <v>39021</v>
      </c>
      <c r="C36" s="16">
        <v>0.1507</v>
      </c>
      <c r="D36" s="16">
        <f t="shared" si="0"/>
        <v>0.22605</v>
      </c>
      <c r="E36" s="16">
        <f t="shared" si="1"/>
        <v>1.7128168290016177E-2</v>
      </c>
      <c r="F36" s="16">
        <f t="shared" si="2"/>
        <v>1.7128168290016177E-2</v>
      </c>
      <c r="G36" s="15">
        <f t="shared" si="3"/>
        <v>30</v>
      </c>
      <c r="H36" s="18">
        <f t="shared" si="4"/>
        <v>8718237.6596182343</v>
      </c>
      <c r="I36" s="20"/>
      <c r="J36" s="20"/>
    </row>
    <row r="37" spans="1:10" hidden="1" x14ac:dyDescent="0.15">
      <c r="A37" s="19">
        <v>39022</v>
      </c>
      <c r="B37" s="19">
        <v>39051</v>
      </c>
      <c r="C37" s="16">
        <v>0.1507</v>
      </c>
      <c r="D37" s="16">
        <f t="shared" si="0"/>
        <v>0.22605</v>
      </c>
      <c r="E37" s="16">
        <f t="shared" si="1"/>
        <v>1.7128168290016177E-2</v>
      </c>
      <c r="F37" s="16">
        <f t="shared" si="2"/>
        <v>1.7128168290016177E-2</v>
      </c>
      <c r="G37" s="15">
        <f t="shared" si="3"/>
        <v>30</v>
      </c>
      <c r="H37" s="18">
        <f t="shared" si="4"/>
        <v>8718237.6596182343</v>
      </c>
      <c r="I37" s="20"/>
      <c r="J37" s="20"/>
    </row>
    <row r="38" spans="1:10" hidden="1" x14ac:dyDescent="0.15">
      <c r="A38" s="19">
        <v>39052</v>
      </c>
      <c r="B38" s="19">
        <v>39082</v>
      </c>
      <c r="C38" s="16">
        <v>0.1507</v>
      </c>
      <c r="D38" s="16">
        <f t="shared" si="0"/>
        <v>0.22605</v>
      </c>
      <c r="E38" s="16">
        <f t="shared" si="1"/>
        <v>1.7128168290016177E-2</v>
      </c>
      <c r="F38" s="16">
        <f t="shared" si="2"/>
        <v>1.7128168290016177E-2</v>
      </c>
      <c r="G38" s="15">
        <f t="shared" si="3"/>
        <v>30</v>
      </c>
      <c r="H38" s="18">
        <f t="shared" si="4"/>
        <v>8718237.6596182343</v>
      </c>
      <c r="I38" s="20"/>
      <c r="J38" s="20"/>
    </row>
    <row r="39" spans="1:10" hidden="1" x14ac:dyDescent="0.15">
      <c r="A39" s="19">
        <v>39083</v>
      </c>
      <c r="B39" s="19">
        <v>39113</v>
      </c>
      <c r="C39" s="16">
        <v>0.13830000000000001</v>
      </c>
      <c r="D39" s="16">
        <f t="shared" si="0"/>
        <v>0.20745000000000002</v>
      </c>
      <c r="E39" s="16">
        <f t="shared" si="1"/>
        <v>1.5833263355760963E-2</v>
      </c>
      <c r="F39" s="16">
        <f t="shared" si="2"/>
        <v>1.5833263355760963E-2</v>
      </c>
      <c r="G39" s="15">
        <f t="shared" si="3"/>
        <v>30</v>
      </c>
      <c r="H39" s="18">
        <f t="shared" si="4"/>
        <v>8059131.0480823303</v>
      </c>
      <c r="I39" s="20"/>
      <c r="J39" s="20"/>
    </row>
    <row r="40" spans="1:10" hidden="1" x14ac:dyDescent="0.15">
      <c r="A40" s="19">
        <v>39114</v>
      </c>
      <c r="B40" s="19">
        <v>39141</v>
      </c>
      <c r="C40" s="16">
        <v>0.13830000000000001</v>
      </c>
      <c r="D40" s="16">
        <f t="shared" si="0"/>
        <v>0.20745000000000002</v>
      </c>
      <c r="E40" s="16">
        <f t="shared" si="1"/>
        <v>1.5833263355760963E-2</v>
      </c>
      <c r="F40" s="16">
        <f t="shared" si="2"/>
        <v>1.5833263355760963E-2</v>
      </c>
      <c r="G40" s="15">
        <f t="shared" si="3"/>
        <v>30</v>
      </c>
      <c r="H40" s="18">
        <f t="shared" si="4"/>
        <v>8059131.0480823303</v>
      </c>
      <c r="I40" s="20"/>
      <c r="J40" s="20"/>
    </row>
    <row r="41" spans="1:10" hidden="1" x14ac:dyDescent="0.15">
      <c r="A41" s="19">
        <v>39142</v>
      </c>
      <c r="B41" s="19">
        <v>39172</v>
      </c>
      <c r="C41" s="16">
        <v>0.13830000000000001</v>
      </c>
      <c r="D41" s="16">
        <f t="shared" si="0"/>
        <v>0.20745000000000002</v>
      </c>
      <c r="E41" s="16">
        <f t="shared" si="1"/>
        <v>1.5833263355760963E-2</v>
      </c>
      <c r="F41" s="16">
        <f t="shared" si="2"/>
        <v>1.5833263355760963E-2</v>
      </c>
      <c r="G41" s="15">
        <f t="shared" si="3"/>
        <v>30</v>
      </c>
      <c r="H41" s="18">
        <f t="shared" si="4"/>
        <v>8059131.0480823303</v>
      </c>
      <c r="I41" s="20"/>
      <c r="J41" s="20"/>
    </row>
    <row r="42" spans="1:10" hidden="1" x14ac:dyDescent="0.15">
      <c r="A42" s="19">
        <v>39173</v>
      </c>
      <c r="B42" s="19">
        <v>39202</v>
      </c>
      <c r="C42" s="16">
        <v>0.16750000000000001</v>
      </c>
      <c r="D42" s="16">
        <f t="shared" si="0"/>
        <v>0.25125000000000003</v>
      </c>
      <c r="E42" s="16">
        <f t="shared" si="1"/>
        <v>1.8854123673782031E-2</v>
      </c>
      <c r="F42" s="16">
        <f t="shared" si="2"/>
        <v>1.8854123673782031E-2</v>
      </c>
      <c r="G42" s="15">
        <f t="shared" si="3"/>
        <v>30</v>
      </c>
      <c r="H42" s="18">
        <f t="shared" si="4"/>
        <v>9596748.9499550536</v>
      </c>
      <c r="I42" s="20"/>
      <c r="J42" s="20"/>
    </row>
    <row r="43" spans="1:10" hidden="1" x14ac:dyDescent="0.15">
      <c r="A43" s="19">
        <v>39203</v>
      </c>
      <c r="B43" s="19">
        <v>39233</v>
      </c>
      <c r="C43" s="16">
        <v>0.16750000000000001</v>
      </c>
      <c r="D43" s="16">
        <f t="shared" si="0"/>
        <v>0.25125000000000003</v>
      </c>
      <c r="E43" s="16">
        <f t="shared" si="1"/>
        <v>1.8854123673782031E-2</v>
      </c>
      <c r="F43" s="16">
        <f t="shared" si="2"/>
        <v>1.8854123673782031E-2</v>
      </c>
      <c r="G43" s="15">
        <f t="shared" si="3"/>
        <v>30</v>
      </c>
      <c r="H43" s="18">
        <f t="shared" si="4"/>
        <v>9596748.9499550536</v>
      </c>
      <c r="I43" s="20"/>
      <c r="J43" s="20"/>
    </row>
    <row r="44" spans="1:10" hidden="1" x14ac:dyDescent="0.15">
      <c r="A44" s="19">
        <v>39234</v>
      </c>
      <c r="B44" s="19">
        <v>39263</v>
      </c>
      <c r="C44" s="16">
        <v>0.16750000000000001</v>
      </c>
      <c r="D44" s="16">
        <f t="shared" si="0"/>
        <v>0.25125000000000003</v>
      </c>
      <c r="E44" s="16">
        <f t="shared" si="1"/>
        <v>1.8854123673782031E-2</v>
      </c>
      <c r="F44" s="16">
        <f t="shared" si="2"/>
        <v>1.8854123673782031E-2</v>
      </c>
      <c r="G44" s="15">
        <f t="shared" si="3"/>
        <v>30</v>
      </c>
      <c r="H44" s="18">
        <f t="shared" si="4"/>
        <v>9596748.9499550536</v>
      </c>
      <c r="I44" s="20"/>
      <c r="J44" s="20"/>
    </row>
    <row r="45" spans="1:10" hidden="1" x14ac:dyDescent="0.15">
      <c r="A45" s="19">
        <v>39264</v>
      </c>
      <c r="B45" s="19">
        <v>39294</v>
      </c>
      <c r="C45" s="16">
        <v>0.19009999999999999</v>
      </c>
      <c r="D45" s="16">
        <f t="shared" si="0"/>
        <v>0.28515000000000001</v>
      </c>
      <c r="E45" s="16">
        <f t="shared" si="1"/>
        <v>2.1126354258853564E-2</v>
      </c>
      <c r="F45" s="16">
        <f t="shared" si="2"/>
        <v>2.1126354258853564E-2</v>
      </c>
      <c r="G45" s="15">
        <f t="shared" si="3"/>
        <v>30</v>
      </c>
      <c r="H45" s="18">
        <f t="shared" si="4"/>
        <v>10753314.317756465</v>
      </c>
      <c r="I45" s="20"/>
      <c r="J45" s="20"/>
    </row>
    <row r="46" spans="1:10" hidden="1" x14ac:dyDescent="0.15">
      <c r="A46" s="19">
        <v>39295</v>
      </c>
      <c r="B46" s="19">
        <v>39325</v>
      </c>
      <c r="C46" s="16">
        <v>0.19009999999999999</v>
      </c>
      <c r="D46" s="16">
        <f t="shared" si="0"/>
        <v>0.28515000000000001</v>
      </c>
      <c r="E46" s="16">
        <f t="shared" si="1"/>
        <v>2.1126354258853564E-2</v>
      </c>
      <c r="F46" s="16">
        <f t="shared" si="2"/>
        <v>2.1126354258853564E-2</v>
      </c>
      <c r="G46" s="15">
        <f t="shared" si="3"/>
        <v>30</v>
      </c>
      <c r="H46" s="18">
        <f t="shared" si="4"/>
        <v>10753314.317756465</v>
      </c>
      <c r="I46" s="20"/>
      <c r="J46" s="20"/>
    </row>
    <row r="47" spans="1:10" hidden="1" x14ac:dyDescent="0.15">
      <c r="A47" s="19">
        <v>39326</v>
      </c>
      <c r="B47" s="19">
        <v>39355</v>
      </c>
      <c r="C47" s="16">
        <v>0.19009999999999999</v>
      </c>
      <c r="D47" s="16">
        <f t="shared" si="0"/>
        <v>0.28515000000000001</v>
      </c>
      <c r="E47" s="16">
        <f t="shared" si="1"/>
        <v>2.1126354258853564E-2</v>
      </c>
      <c r="F47" s="16">
        <f t="shared" si="2"/>
        <v>2.1126354258853564E-2</v>
      </c>
      <c r="G47" s="15">
        <f t="shared" ref="G47:G80" si="5">IF(A47="","",DAYS360(A47,B47+(1)))</f>
        <v>30</v>
      </c>
      <c r="H47" s="18">
        <f t="shared" si="4"/>
        <v>10753314.317756465</v>
      </c>
      <c r="I47" s="20"/>
      <c r="J47" s="20"/>
    </row>
    <row r="48" spans="1:10" hidden="1" x14ac:dyDescent="0.15">
      <c r="A48" s="19">
        <v>39356</v>
      </c>
      <c r="B48" s="19">
        <v>39386</v>
      </c>
      <c r="C48" s="16">
        <v>0.21260000000000001</v>
      </c>
      <c r="D48" s="16">
        <f t="shared" si="0"/>
        <v>0.31890000000000002</v>
      </c>
      <c r="E48" s="16">
        <f t="shared" si="1"/>
        <v>2.3334593797462055E-2</v>
      </c>
      <c r="F48" s="16">
        <f t="shared" si="2"/>
        <v>2.3334593797462055E-2</v>
      </c>
      <c r="G48" s="15">
        <f t="shared" si="5"/>
        <v>30</v>
      </c>
      <c r="H48" s="18">
        <f t="shared" si="4"/>
        <v>11877308.242908185</v>
      </c>
      <c r="I48" s="20"/>
      <c r="J48" s="20"/>
    </row>
    <row r="49" spans="1:10" hidden="1" x14ac:dyDescent="0.15">
      <c r="A49" s="19">
        <v>39387</v>
      </c>
      <c r="B49" s="19">
        <v>39416</v>
      </c>
      <c r="C49" s="16">
        <v>0.21260000000000001</v>
      </c>
      <c r="D49" s="16">
        <f t="shared" si="0"/>
        <v>0.31890000000000002</v>
      </c>
      <c r="E49" s="16">
        <f t="shared" si="1"/>
        <v>2.3334593797462055E-2</v>
      </c>
      <c r="F49" s="16">
        <f t="shared" si="2"/>
        <v>2.3334593797462055E-2</v>
      </c>
      <c r="G49" s="15">
        <f t="shared" si="5"/>
        <v>30</v>
      </c>
      <c r="H49" s="18">
        <f t="shared" si="4"/>
        <v>11877308.242908185</v>
      </c>
      <c r="I49" s="20"/>
      <c r="J49" s="20"/>
    </row>
    <row r="50" spans="1:10" hidden="1" x14ac:dyDescent="0.15">
      <c r="A50" s="19">
        <v>39417</v>
      </c>
      <c r="B50" s="19">
        <v>39447</v>
      </c>
      <c r="C50" s="16">
        <v>0.21260000000000001</v>
      </c>
      <c r="D50" s="16">
        <f t="shared" si="0"/>
        <v>0.31890000000000002</v>
      </c>
      <c r="E50" s="16">
        <f t="shared" si="1"/>
        <v>2.3334593797462055E-2</v>
      </c>
      <c r="F50" s="16">
        <f t="shared" si="2"/>
        <v>2.3334593797462055E-2</v>
      </c>
      <c r="G50" s="15">
        <f t="shared" si="5"/>
        <v>30</v>
      </c>
      <c r="H50" s="18">
        <f t="shared" si="4"/>
        <v>11877308.242908185</v>
      </c>
      <c r="I50" s="20"/>
      <c r="J50" s="20"/>
    </row>
    <row r="51" spans="1:10" ht="3" hidden="1" customHeight="1" x14ac:dyDescent="0.15">
      <c r="A51" s="19">
        <v>39448</v>
      </c>
      <c r="B51" s="19">
        <v>39478</v>
      </c>
      <c r="C51" s="16">
        <v>0.21829999999999999</v>
      </c>
      <c r="D51" s="16">
        <f t="shared" si="0"/>
        <v>0.32745000000000002</v>
      </c>
      <c r="E51" s="16">
        <f t="shared" si="1"/>
        <v>2.3885786784519469E-2</v>
      </c>
      <c r="F51" s="16">
        <f t="shared" si="2"/>
        <v>2.3885786784519469E-2</v>
      </c>
      <c r="G51" s="15">
        <f t="shared" si="5"/>
        <v>30</v>
      </c>
      <c r="H51" s="18">
        <f t="shared" si="4"/>
        <v>12157865.47332041</v>
      </c>
      <c r="I51" s="20"/>
      <c r="J51" s="20"/>
    </row>
    <row r="52" spans="1:10" hidden="1" x14ac:dyDescent="0.15">
      <c r="A52" s="19">
        <v>39479</v>
      </c>
      <c r="B52" s="19">
        <v>39507</v>
      </c>
      <c r="C52" s="16">
        <v>0.21829999999999999</v>
      </c>
      <c r="D52" s="16">
        <f t="shared" si="0"/>
        <v>0.32745000000000002</v>
      </c>
      <c r="E52" s="16">
        <f t="shared" si="1"/>
        <v>2.3885786784519469E-2</v>
      </c>
      <c r="F52" s="16">
        <f t="shared" si="2"/>
        <v>2.3885786784519469E-2</v>
      </c>
      <c r="G52" s="15">
        <f t="shared" si="5"/>
        <v>30</v>
      </c>
      <c r="H52" s="18">
        <f t="shared" si="4"/>
        <v>12157865.47332041</v>
      </c>
      <c r="I52" s="20"/>
      <c r="J52" s="20"/>
    </row>
    <row r="53" spans="1:10" hidden="1" x14ac:dyDescent="0.15">
      <c r="A53" s="19">
        <v>39508</v>
      </c>
      <c r="B53" s="19">
        <v>39538</v>
      </c>
      <c r="C53" s="16">
        <v>0.21829999999999999</v>
      </c>
      <c r="D53" s="16">
        <f t="shared" si="0"/>
        <v>0.32745000000000002</v>
      </c>
      <c r="E53" s="16">
        <f t="shared" si="1"/>
        <v>2.3885786784519469E-2</v>
      </c>
      <c r="F53" s="16">
        <f t="shared" si="2"/>
        <v>2.3885786784519469E-2</v>
      </c>
      <c r="G53" s="15">
        <f t="shared" si="5"/>
        <v>30</v>
      </c>
      <c r="H53" s="18">
        <f t="shared" si="4"/>
        <v>12157865.47332041</v>
      </c>
      <c r="I53" s="20"/>
      <c r="J53" s="20"/>
    </row>
    <row r="54" spans="1:10" hidden="1" x14ac:dyDescent="0.15">
      <c r="A54" s="19">
        <v>39539</v>
      </c>
      <c r="B54" s="19">
        <v>39568</v>
      </c>
      <c r="C54" s="16">
        <v>0.21920000000000001</v>
      </c>
      <c r="D54" s="16">
        <f t="shared" si="0"/>
        <v>0.32879999999999998</v>
      </c>
      <c r="E54" s="16">
        <f t="shared" si="1"/>
        <v>2.3972519614323895E-2</v>
      </c>
      <c r="F54" s="16">
        <f t="shared" si="2"/>
        <v>2.3972519614323895E-2</v>
      </c>
      <c r="G54" s="15">
        <f t="shared" si="5"/>
        <v>30</v>
      </c>
      <c r="H54" s="18">
        <f t="shared" si="4"/>
        <v>12202012.483690863</v>
      </c>
      <c r="I54" s="20"/>
      <c r="J54" s="20"/>
    </row>
    <row r="55" spans="1:10" hidden="1" x14ac:dyDescent="0.15">
      <c r="A55" s="19">
        <v>39569</v>
      </c>
      <c r="B55" s="19">
        <v>39599</v>
      </c>
      <c r="C55" s="16">
        <v>0.21920000000000001</v>
      </c>
      <c r="D55" s="16">
        <f t="shared" si="0"/>
        <v>0.32879999999999998</v>
      </c>
      <c r="E55" s="16">
        <f t="shared" si="1"/>
        <v>2.3972519614323895E-2</v>
      </c>
      <c r="F55" s="16">
        <f t="shared" si="2"/>
        <v>2.3972519614323895E-2</v>
      </c>
      <c r="G55" s="15">
        <f t="shared" si="5"/>
        <v>30</v>
      </c>
      <c r="H55" s="18">
        <f t="shared" si="4"/>
        <v>12202012.483690863</v>
      </c>
      <c r="I55" s="20"/>
      <c r="J55" s="20"/>
    </row>
    <row r="56" spans="1:10" hidden="1" x14ac:dyDescent="0.15">
      <c r="A56" s="19">
        <v>39600</v>
      </c>
      <c r="B56" s="19">
        <v>39629</v>
      </c>
      <c r="C56" s="16">
        <v>0.21920000000000001</v>
      </c>
      <c r="D56" s="16">
        <f t="shared" si="0"/>
        <v>0.32879999999999998</v>
      </c>
      <c r="E56" s="16">
        <f t="shared" si="1"/>
        <v>2.3972519614323895E-2</v>
      </c>
      <c r="F56" s="16">
        <f t="shared" si="2"/>
        <v>2.3972519614323895E-2</v>
      </c>
      <c r="G56" s="15">
        <f t="shared" si="5"/>
        <v>30</v>
      </c>
      <c r="H56" s="18">
        <f t="shared" si="4"/>
        <v>12202012.483690863</v>
      </c>
      <c r="I56" s="20"/>
      <c r="J56" s="20"/>
    </row>
    <row r="57" spans="1:10" hidden="1" x14ac:dyDescent="0.15">
      <c r="A57" s="19">
        <v>39630</v>
      </c>
      <c r="B57" s="19">
        <v>39660</v>
      </c>
      <c r="C57" s="16">
        <v>0.21510000000000001</v>
      </c>
      <c r="D57" s="16">
        <f t="shared" si="0"/>
        <v>0.32264999999999999</v>
      </c>
      <c r="E57" s="16">
        <f t="shared" si="1"/>
        <v>2.3576747162256773E-2</v>
      </c>
      <c r="F57" s="16">
        <f t="shared" si="2"/>
        <v>2.3576747162256773E-2</v>
      </c>
      <c r="G57" s="15">
        <f t="shared" si="5"/>
        <v>30</v>
      </c>
      <c r="H57" s="18">
        <f t="shared" si="4"/>
        <v>12000564.305588698</v>
      </c>
      <c r="I57" s="20"/>
      <c r="J57" s="20"/>
    </row>
    <row r="58" spans="1:10" hidden="1" x14ac:dyDescent="0.15">
      <c r="A58" s="19">
        <v>39661</v>
      </c>
      <c r="B58" s="19">
        <v>39691</v>
      </c>
      <c r="C58" s="16">
        <v>0.21510000000000001</v>
      </c>
      <c r="D58" s="16">
        <f t="shared" si="0"/>
        <v>0.32264999999999999</v>
      </c>
      <c r="E58" s="16">
        <f t="shared" si="1"/>
        <v>2.3576747162256773E-2</v>
      </c>
      <c r="F58" s="16">
        <f t="shared" si="2"/>
        <v>2.3576747162256773E-2</v>
      </c>
      <c r="G58" s="15">
        <f t="shared" si="5"/>
        <v>30</v>
      </c>
      <c r="H58" s="18">
        <f t="shared" si="4"/>
        <v>12000564.305588698</v>
      </c>
      <c r="I58" s="20"/>
      <c r="J58" s="20"/>
    </row>
    <row r="59" spans="1:10" hidden="1" x14ac:dyDescent="0.15">
      <c r="A59" s="19">
        <v>39692</v>
      </c>
      <c r="B59" s="19">
        <v>39721</v>
      </c>
      <c r="C59" s="16">
        <v>0.21510000000000001</v>
      </c>
      <c r="D59" s="16">
        <f t="shared" si="0"/>
        <v>0.32264999999999999</v>
      </c>
      <c r="E59" s="16">
        <f t="shared" si="1"/>
        <v>2.3576747162256773E-2</v>
      </c>
      <c r="F59" s="16">
        <f t="shared" si="2"/>
        <v>2.3576747162256773E-2</v>
      </c>
      <c r="G59" s="15">
        <f t="shared" si="5"/>
        <v>30</v>
      </c>
      <c r="H59" s="18">
        <f t="shared" si="4"/>
        <v>12000564.305588698</v>
      </c>
      <c r="I59" s="20"/>
      <c r="J59" s="20"/>
    </row>
    <row r="60" spans="1:10" hidden="1" x14ac:dyDescent="0.15">
      <c r="A60" s="19">
        <v>39722</v>
      </c>
      <c r="B60" s="19">
        <v>39752</v>
      </c>
      <c r="C60" s="16">
        <v>0.2102</v>
      </c>
      <c r="D60" s="16">
        <f t="shared" si="0"/>
        <v>0.31530000000000002</v>
      </c>
      <c r="E60" s="16">
        <f t="shared" si="1"/>
        <v>2.3101532064367492E-2</v>
      </c>
      <c r="F60" s="16">
        <f t="shared" si="2"/>
        <v>2.3101532064367492E-2</v>
      </c>
      <c r="G60" s="15">
        <f t="shared" si="5"/>
        <v>30</v>
      </c>
      <c r="H60" s="18">
        <f t="shared" si="4"/>
        <v>11758679.820763053</v>
      </c>
      <c r="I60" s="20"/>
      <c r="J60" s="20"/>
    </row>
    <row r="61" spans="1:10" hidden="1" x14ac:dyDescent="0.15">
      <c r="A61" s="19">
        <v>39753</v>
      </c>
      <c r="B61" s="19">
        <v>39782</v>
      </c>
      <c r="C61" s="16">
        <v>0.2102</v>
      </c>
      <c r="D61" s="16">
        <f t="shared" si="0"/>
        <v>0.31530000000000002</v>
      </c>
      <c r="E61" s="16">
        <f t="shared" si="1"/>
        <v>2.3101532064367492E-2</v>
      </c>
      <c r="F61" s="16">
        <f t="shared" si="2"/>
        <v>2.3101532064367492E-2</v>
      </c>
      <c r="G61" s="15">
        <f t="shared" si="5"/>
        <v>30</v>
      </c>
      <c r="H61" s="18">
        <f t="shared" si="4"/>
        <v>11758679.820763053</v>
      </c>
      <c r="I61" s="20"/>
      <c r="J61" s="20"/>
    </row>
    <row r="62" spans="1:10" hidden="1" x14ac:dyDescent="0.15">
      <c r="A62" s="19">
        <v>39783</v>
      </c>
      <c r="B62" s="19">
        <v>39813</v>
      </c>
      <c r="C62" s="16">
        <v>0.2102</v>
      </c>
      <c r="D62" s="16">
        <f t="shared" si="0"/>
        <v>0.31530000000000002</v>
      </c>
      <c r="E62" s="16">
        <f t="shared" si="1"/>
        <v>2.3101532064367492E-2</v>
      </c>
      <c r="F62" s="16">
        <f t="shared" si="2"/>
        <v>2.3101532064367492E-2</v>
      </c>
      <c r="G62" s="15">
        <f t="shared" si="5"/>
        <v>30</v>
      </c>
      <c r="H62" s="18">
        <f t="shared" si="4"/>
        <v>11758679.820763053</v>
      </c>
      <c r="I62" s="20"/>
      <c r="J62" s="20"/>
    </row>
    <row r="63" spans="1:10" hidden="1" x14ac:dyDescent="0.15">
      <c r="A63" s="19">
        <v>39814</v>
      </c>
      <c r="B63" s="19">
        <v>39844</v>
      </c>
      <c r="C63" s="16">
        <v>0.20469999999999999</v>
      </c>
      <c r="D63" s="16">
        <f t="shared" si="0"/>
        <v>0.30704999999999999</v>
      </c>
      <c r="E63" s="16">
        <f t="shared" si="1"/>
        <v>2.2565219024870409E-2</v>
      </c>
      <c r="F63" s="16">
        <f t="shared" si="2"/>
        <v>2.2565219024870409E-2</v>
      </c>
      <c r="G63" s="15">
        <f t="shared" si="5"/>
        <v>30</v>
      </c>
      <c r="H63" s="18">
        <f t="shared" si="4"/>
        <v>11485696.483659038</v>
      </c>
      <c r="I63" s="20"/>
      <c r="J63" s="20"/>
    </row>
    <row r="64" spans="1:10" hidden="1" x14ac:dyDescent="0.15">
      <c r="A64" s="19">
        <v>39845</v>
      </c>
      <c r="B64" s="19">
        <v>39872</v>
      </c>
      <c r="C64" s="16">
        <v>0.20469999999999999</v>
      </c>
      <c r="D64" s="16">
        <f t="shared" si="0"/>
        <v>0.30704999999999999</v>
      </c>
      <c r="E64" s="16">
        <f t="shared" si="1"/>
        <v>2.2565219024870409E-2</v>
      </c>
      <c r="F64" s="16">
        <f t="shared" si="2"/>
        <v>2.2565219024870409E-2</v>
      </c>
      <c r="G64" s="15">
        <f t="shared" si="5"/>
        <v>30</v>
      </c>
      <c r="H64" s="18">
        <f t="shared" si="4"/>
        <v>11485696.483659038</v>
      </c>
      <c r="I64" s="20"/>
      <c r="J64" s="20"/>
    </row>
    <row r="65" spans="1:10" hidden="1" x14ac:dyDescent="0.15">
      <c r="A65" s="19">
        <v>39873</v>
      </c>
      <c r="B65" s="19">
        <v>39903</v>
      </c>
      <c r="C65" s="16">
        <v>0.20469999999999999</v>
      </c>
      <c r="D65" s="16">
        <f t="shared" si="0"/>
        <v>0.30704999999999999</v>
      </c>
      <c r="E65" s="16">
        <f t="shared" si="1"/>
        <v>2.2565219024870409E-2</v>
      </c>
      <c r="F65" s="16">
        <f t="shared" si="2"/>
        <v>2.2565219024870409E-2</v>
      </c>
      <c r="G65" s="15">
        <f t="shared" si="5"/>
        <v>30</v>
      </c>
      <c r="H65" s="18">
        <f t="shared" si="4"/>
        <v>11485696.483659038</v>
      </c>
      <c r="I65" s="20"/>
      <c r="J65" s="20"/>
    </row>
    <row r="66" spans="1:10" hidden="1" x14ac:dyDescent="0.15">
      <c r="A66" s="19">
        <v>39904</v>
      </c>
      <c r="B66" s="19">
        <v>39933</v>
      </c>
      <c r="C66" s="16">
        <v>0.20280000000000001</v>
      </c>
      <c r="D66" s="16">
        <f t="shared" si="0"/>
        <v>0.30420000000000003</v>
      </c>
      <c r="E66" s="16">
        <f t="shared" si="1"/>
        <v>2.2379225919199275E-2</v>
      </c>
      <c r="F66" s="16">
        <f t="shared" si="2"/>
        <v>2.2379225919199275E-2</v>
      </c>
      <c r="G66" s="15">
        <f t="shared" si="5"/>
        <v>30</v>
      </c>
      <c r="H66" s="18">
        <f t="shared" si="4"/>
        <v>11391025.99287243</v>
      </c>
      <c r="I66" s="20"/>
      <c r="J66" s="20"/>
    </row>
    <row r="67" spans="1:10" hidden="1" x14ac:dyDescent="0.15">
      <c r="A67" s="19">
        <v>39934</v>
      </c>
      <c r="B67" s="19">
        <v>39964</v>
      </c>
      <c r="C67" s="16">
        <v>0.20280000000000001</v>
      </c>
      <c r="D67" s="16">
        <f t="shared" si="0"/>
        <v>0.30420000000000003</v>
      </c>
      <c r="E67" s="16">
        <f t="shared" si="1"/>
        <v>2.2379225919199275E-2</v>
      </c>
      <c r="F67" s="16">
        <f t="shared" si="2"/>
        <v>2.2379225919199275E-2</v>
      </c>
      <c r="G67" s="15">
        <f t="shared" si="5"/>
        <v>30</v>
      </c>
      <c r="H67" s="18">
        <f t="shared" si="4"/>
        <v>11391025.99287243</v>
      </c>
      <c r="I67" s="20"/>
      <c r="J67" s="20"/>
    </row>
    <row r="68" spans="1:10" hidden="1" x14ac:dyDescent="0.15">
      <c r="A68" s="19">
        <v>39965</v>
      </c>
      <c r="B68" s="19">
        <v>39994</v>
      </c>
      <c r="C68" s="16">
        <v>0.20280000000000001</v>
      </c>
      <c r="D68" s="16">
        <f t="shared" si="0"/>
        <v>0.30420000000000003</v>
      </c>
      <c r="E68" s="16">
        <f t="shared" si="1"/>
        <v>2.2379225919199275E-2</v>
      </c>
      <c r="F68" s="16">
        <f t="shared" si="2"/>
        <v>2.2379225919199275E-2</v>
      </c>
      <c r="G68" s="15">
        <f t="shared" si="5"/>
        <v>30</v>
      </c>
      <c r="H68" s="18">
        <f t="shared" si="4"/>
        <v>11391025.99287243</v>
      </c>
      <c r="I68" s="20"/>
      <c r="J68" s="20"/>
    </row>
    <row r="69" spans="1:10" hidden="1" x14ac:dyDescent="0.15">
      <c r="A69" s="19">
        <v>39995</v>
      </c>
      <c r="B69" s="19">
        <v>40025</v>
      </c>
      <c r="C69" s="16">
        <v>0.1865</v>
      </c>
      <c r="D69" s="16">
        <f t="shared" si="0"/>
        <v>0.27975</v>
      </c>
      <c r="E69" s="16">
        <f t="shared" si="1"/>
        <v>2.0768112667255201E-2</v>
      </c>
      <c r="F69" s="16">
        <f t="shared" si="2"/>
        <v>2.0768112667255201E-2</v>
      </c>
      <c r="G69" s="15">
        <f t="shared" si="5"/>
        <v>30</v>
      </c>
      <c r="H69" s="18">
        <f t="shared" si="4"/>
        <v>10570969.347632898</v>
      </c>
      <c r="I69" s="20"/>
      <c r="J69" s="20"/>
    </row>
    <row r="70" spans="1:10" hidden="1" x14ac:dyDescent="0.15">
      <c r="A70" s="19">
        <v>40026</v>
      </c>
      <c r="B70" s="19">
        <v>40056</v>
      </c>
      <c r="C70" s="16">
        <v>0.1865</v>
      </c>
      <c r="D70" s="16">
        <f t="shared" si="0"/>
        <v>0.27975</v>
      </c>
      <c r="E70" s="16">
        <f t="shared" si="1"/>
        <v>2.0768112667255201E-2</v>
      </c>
      <c r="F70" s="16">
        <f t="shared" si="2"/>
        <v>2.0768112667255201E-2</v>
      </c>
      <c r="G70" s="15">
        <f t="shared" si="5"/>
        <v>30</v>
      </c>
      <c r="H70" s="18">
        <f t="shared" si="4"/>
        <v>10570969.347632898</v>
      </c>
      <c r="I70" s="20"/>
      <c r="J70" s="20"/>
    </row>
    <row r="71" spans="1:10" hidden="1" x14ac:dyDescent="0.15">
      <c r="A71" s="19">
        <v>40057</v>
      </c>
      <c r="B71" s="19">
        <v>40086</v>
      </c>
      <c r="C71" s="16">
        <v>0.1865</v>
      </c>
      <c r="D71" s="16">
        <f t="shared" si="0"/>
        <v>0.27975</v>
      </c>
      <c r="E71" s="16">
        <f t="shared" si="1"/>
        <v>2.0768112667255201E-2</v>
      </c>
      <c r="F71" s="16">
        <f t="shared" si="2"/>
        <v>2.0768112667255201E-2</v>
      </c>
      <c r="G71" s="15">
        <f t="shared" si="5"/>
        <v>30</v>
      </c>
      <c r="H71" s="18">
        <f t="shared" si="4"/>
        <v>10570969.347632898</v>
      </c>
      <c r="I71" s="20"/>
      <c r="J71" s="20"/>
    </row>
    <row r="72" spans="1:10" hidden="1" x14ac:dyDescent="0.15">
      <c r="A72" s="19">
        <v>40087</v>
      </c>
      <c r="B72" s="19">
        <v>40117</v>
      </c>
      <c r="C72" s="16">
        <v>0.17280000000000001</v>
      </c>
      <c r="D72" s="16">
        <f t="shared" si="0"/>
        <v>0.25919999999999999</v>
      </c>
      <c r="E72" s="16">
        <f t="shared" si="1"/>
        <v>1.9392012318319551E-2</v>
      </c>
      <c r="F72" s="16">
        <f t="shared" si="2"/>
        <v>1.9392012318319551E-2</v>
      </c>
      <c r="G72" s="15">
        <f t="shared" si="5"/>
        <v>30</v>
      </c>
      <c r="H72" s="18">
        <f t="shared" si="4"/>
        <v>9870534.2700246517</v>
      </c>
      <c r="I72" s="20"/>
      <c r="J72" s="20"/>
    </row>
    <row r="73" spans="1:10" hidden="1" x14ac:dyDescent="0.15">
      <c r="A73" s="19">
        <v>40118</v>
      </c>
      <c r="B73" s="19">
        <v>40147</v>
      </c>
      <c r="C73" s="16">
        <v>0.17280000000000001</v>
      </c>
      <c r="D73" s="16">
        <f t="shared" si="0"/>
        <v>0.25919999999999999</v>
      </c>
      <c r="E73" s="16">
        <f t="shared" si="1"/>
        <v>1.9392012318319551E-2</v>
      </c>
      <c r="F73" s="16">
        <f t="shared" si="2"/>
        <v>1.9392012318319551E-2</v>
      </c>
      <c r="G73" s="15">
        <f t="shared" si="5"/>
        <v>30</v>
      </c>
      <c r="H73" s="18">
        <f t="shared" si="4"/>
        <v>9870534.2700246517</v>
      </c>
      <c r="I73" s="20"/>
      <c r="J73" s="20"/>
    </row>
    <row r="74" spans="1:10" hidden="1" x14ac:dyDescent="0.15">
      <c r="A74" s="19">
        <v>40148</v>
      </c>
      <c r="B74" s="19">
        <v>40178</v>
      </c>
      <c r="C74" s="16">
        <v>0.17280000000000001</v>
      </c>
      <c r="D74" s="16">
        <f t="shared" si="0"/>
        <v>0.25919999999999999</v>
      </c>
      <c r="E74" s="16">
        <f t="shared" si="1"/>
        <v>1.9392012318319551E-2</v>
      </c>
      <c r="F74" s="16">
        <f t="shared" si="2"/>
        <v>1.9392012318319551E-2</v>
      </c>
      <c r="G74" s="15">
        <f t="shared" si="5"/>
        <v>30</v>
      </c>
      <c r="H74" s="18">
        <f t="shared" si="4"/>
        <v>9870534.2700246517</v>
      </c>
      <c r="I74" s="20"/>
      <c r="J74" s="20"/>
    </row>
    <row r="75" spans="1:10" hidden="1" x14ac:dyDescent="0.15">
      <c r="A75" s="19">
        <v>40179</v>
      </c>
      <c r="B75" s="19">
        <v>40209</v>
      </c>
      <c r="C75" s="16">
        <v>0.16139999999999999</v>
      </c>
      <c r="D75" s="16">
        <f t="shared" si="0"/>
        <v>0.24209999999999998</v>
      </c>
      <c r="E75" s="16">
        <f t="shared" si="1"/>
        <v>1.8231152792165028E-2</v>
      </c>
      <c r="F75" s="16">
        <f t="shared" si="2"/>
        <v>1.8231152792165028E-2</v>
      </c>
      <c r="G75" s="15">
        <f t="shared" si="5"/>
        <v>30</v>
      </c>
      <c r="H75" s="18">
        <f t="shared" si="4"/>
        <v>9279656.7712120004</v>
      </c>
      <c r="I75" s="20"/>
      <c r="J75" s="20"/>
    </row>
    <row r="76" spans="1:10" hidden="1" x14ac:dyDescent="0.15">
      <c r="A76" s="19">
        <v>40210</v>
      </c>
      <c r="B76" s="19">
        <v>40237</v>
      </c>
      <c r="C76" s="16">
        <v>0.16139999999999999</v>
      </c>
      <c r="D76" s="16">
        <f t="shared" si="0"/>
        <v>0.24209999999999998</v>
      </c>
      <c r="E76" s="16">
        <f t="shared" si="1"/>
        <v>1.8231152792165028E-2</v>
      </c>
      <c r="F76" s="16">
        <f t="shared" si="2"/>
        <v>1.8231152792165028E-2</v>
      </c>
      <c r="G76" s="15">
        <f t="shared" si="5"/>
        <v>30</v>
      </c>
      <c r="H76" s="18">
        <f t="shared" si="4"/>
        <v>9279656.7712120004</v>
      </c>
      <c r="I76" s="20"/>
      <c r="J76" s="20"/>
    </row>
    <row r="77" spans="1:10" hidden="1" x14ac:dyDescent="0.15">
      <c r="A77" s="19">
        <v>40238</v>
      </c>
      <c r="B77" s="19">
        <v>40268</v>
      </c>
      <c r="C77" s="16">
        <v>0.16139999999999999</v>
      </c>
      <c r="D77" s="16">
        <f t="shared" si="0"/>
        <v>0.24209999999999998</v>
      </c>
      <c r="E77" s="16">
        <f t="shared" si="1"/>
        <v>1.8231152792165028E-2</v>
      </c>
      <c r="F77" s="16">
        <f t="shared" si="2"/>
        <v>1.8231152792165028E-2</v>
      </c>
      <c r="G77" s="15">
        <f t="shared" si="5"/>
        <v>30</v>
      </c>
      <c r="H77" s="18">
        <f t="shared" si="4"/>
        <v>9279656.7712120004</v>
      </c>
      <c r="I77" s="20"/>
      <c r="J77" s="20"/>
    </row>
    <row r="78" spans="1:10" hidden="1" x14ac:dyDescent="0.15">
      <c r="A78" s="19">
        <v>40269</v>
      </c>
      <c r="B78" s="19">
        <v>40298</v>
      </c>
      <c r="C78" s="16">
        <v>0.15310000000000001</v>
      </c>
      <c r="D78" s="16">
        <f t="shared" si="0"/>
        <v>0.22965000000000002</v>
      </c>
      <c r="E78" s="16">
        <f t="shared" si="1"/>
        <v>1.7376713266464616E-2</v>
      </c>
      <c r="F78" s="16">
        <f t="shared" si="2"/>
        <v>1.7376713266464616E-2</v>
      </c>
      <c r="G78" s="15">
        <f t="shared" si="5"/>
        <v>30</v>
      </c>
      <c r="H78" s="18">
        <f t="shared" si="4"/>
        <v>8844747.0526304897</v>
      </c>
      <c r="I78" s="20"/>
      <c r="J78" s="20"/>
    </row>
    <row r="79" spans="1:10" hidden="1" x14ac:dyDescent="0.15">
      <c r="A79" s="19">
        <v>40299</v>
      </c>
      <c r="B79" s="19">
        <v>40329</v>
      </c>
      <c r="C79" s="16">
        <v>0.15310000000000001</v>
      </c>
      <c r="D79" s="16">
        <f t="shared" ref="D79:D142" si="6">IF(A79="","",C79*1.5)</f>
        <v>0.22965000000000002</v>
      </c>
      <c r="E79" s="16">
        <f t="shared" ref="E79:E142" si="7">IF(D79="","", (POWER((1+D79),(1/12)))-1)</f>
        <v>1.7376713266464616E-2</v>
      </c>
      <c r="F79" s="16">
        <f t="shared" ref="F79:F142" si="8">IF(A79="","",IF(D$9=0,E79,MIN(E79,D$9)))</f>
        <v>1.7376713266464616E-2</v>
      </c>
      <c r="G79" s="15">
        <f t="shared" si="5"/>
        <v>30</v>
      </c>
      <c r="H79" s="18">
        <f t="shared" ref="H79:H142" si="9">IF(G79="","",((B$11*F79)/30)*G79)</f>
        <v>8844747.0526304897</v>
      </c>
      <c r="I79" s="20"/>
      <c r="J79" s="20"/>
    </row>
    <row r="80" spans="1:10" hidden="1" x14ac:dyDescent="0.15">
      <c r="A80" s="19">
        <v>40332</v>
      </c>
      <c r="B80" s="19">
        <v>40359</v>
      </c>
      <c r="C80" s="16">
        <v>0.15310000000000001</v>
      </c>
      <c r="D80" s="16">
        <f t="shared" si="6"/>
        <v>0.22965000000000002</v>
      </c>
      <c r="E80" s="16">
        <f t="shared" si="7"/>
        <v>1.7376713266464616E-2</v>
      </c>
      <c r="F80" s="16">
        <f t="shared" si="8"/>
        <v>1.7376713266464616E-2</v>
      </c>
      <c r="G80" s="15">
        <f t="shared" si="5"/>
        <v>28</v>
      </c>
      <c r="H80" s="18">
        <f t="shared" si="9"/>
        <v>8255097.2491217898</v>
      </c>
      <c r="I80" s="20"/>
      <c r="J80" s="20"/>
    </row>
    <row r="81" spans="1:10" ht="2.25" hidden="1" customHeight="1" x14ac:dyDescent="0.15">
      <c r="A81" s="19">
        <v>40370</v>
      </c>
      <c r="B81" s="19">
        <v>40390</v>
      </c>
      <c r="C81" s="16">
        <v>0.14940000000000001</v>
      </c>
      <c r="D81" s="16">
        <f t="shared" si="6"/>
        <v>0.22410000000000002</v>
      </c>
      <c r="E81" s="16">
        <f t="shared" si="7"/>
        <v>1.6993260304198232E-2</v>
      </c>
      <c r="F81" s="16">
        <f t="shared" si="8"/>
        <v>1.6993260304198232E-2</v>
      </c>
      <c r="G81" s="15">
        <v>30</v>
      </c>
      <c r="H81" s="18">
        <f t="shared" si="9"/>
        <v>8649569.4948369004</v>
      </c>
      <c r="I81" s="20"/>
      <c r="J81" s="20"/>
    </row>
    <row r="82" spans="1:10" hidden="1" x14ac:dyDescent="0.15">
      <c r="A82" s="19">
        <v>40391</v>
      </c>
      <c r="B82" s="19">
        <v>40421</v>
      </c>
      <c r="C82" s="16">
        <v>0.14940000000000001</v>
      </c>
      <c r="D82" s="16">
        <f t="shared" si="6"/>
        <v>0.22410000000000002</v>
      </c>
      <c r="E82" s="16">
        <f t="shared" si="7"/>
        <v>1.6993260304198232E-2</v>
      </c>
      <c r="F82" s="16">
        <f t="shared" si="8"/>
        <v>1.6993260304198232E-2</v>
      </c>
      <c r="G82" s="15">
        <f t="shared" ref="G82:G95" si="10">IF(A82="","",DAYS360(A82,B82+(1)))</f>
        <v>30</v>
      </c>
      <c r="H82" s="18">
        <f t="shared" si="9"/>
        <v>8649569.4948369004</v>
      </c>
      <c r="I82" s="20"/>
      <c r="J82" s="20"/>
    </row>
    <row r="83" spans="1:10" hidden="1" x14ac:dyDescent="0.15">
      <c r="A83" s="19">
        <v>40422</v>
      </c>
      <c r="B83" s="19">
        <v>40451</v>
      </c>
      <c r="C83" s="16">
        <v>0.14940000000000001</v>
      </c>
      <c r="D83" s="16">
        <f t="shared" si="6"/>
        <v>0.22410000000000002</v>
      </c>
      <c r="E83" s="16">
        <f t="shared" si="7"/>
        <v>1.6993260304198232E-2</v>
      </c>
      <c r="F83" s="16">
        <f t="shared" si="8"/>
        <v>1.6993260304198232E-2</v>
      </c>
      <c r="G83" s="15">
        <f t="shared" si="10"/>
        <v>30</v>
      </c>
      <c r="H83" s="18">
        <f t="shared" si="9"/>
        <v>8649569.4948369004</v>
      </c>
    </row>
    <row r="84" spans="1:10" hidden="1" x14ac:dyDescent="0.15">
      <c r="A84" s="19">
        <v>40452</v>
      </c>
      <c r="B84" s="19">
        <v>40482</v>
      </c>
      <c r="C84" s="16">
        <v>0.1421</v>
      </c>
      <c r="D84" s="16">
        <f t="shared" si="6"/>
        <v>0.21315000000000001</v>
      </c>
      <c r="E84" s="16">
        <f t="shared" si="7"/>
        <v>1.6232021011618469E-2</v>
      </c>
      <c r="F84" s="16">
        <f t="shared" si="8"/>
        <v>1.6232021011618469E-2</v>
      </c>
      <c r="G84" s="15">
        <f t="shared" si="10"/>
        <v>30</v>
      </c>
      <c r="H84" s="18">
        <f t="shared" si="9"/>
        <v>8262098.6949138008</v>
      </c>
    </row>
    <row r="85" spans="1:10" hidden="1" x14ac:dyDescent="0.15">
      <c r="A85" s="19">
        <v>40483</v>
      </c>
      <c r="B85" s="19">
        <v>40512</v>
      </c>
      <c r="C85" s="16">
        <v>0.1421</v>
      </c>
      <c r="D85" s="16">
        <f t="shared" si="6"/>
        <v>0.21315000000000001</v>
      </c>
      <c r="E85" s="16">
        <f t="shared" si="7"/>
        <v>1.6232021011618469E-2</v>
      </c>
      <c r="F85" s="16">
        <f t="shared" si="8"/>
        <v>1.6232021011618469E-2</v>
      </c>
      <c r="G85" s="15">
        <f t="shared" si="10"/>
        <v>30</v>
      </c>
      <c r="H85" s="18">
        <f t="shared" si="9"/>
        <v>8262098.6949138008</v>
      </c>
    </row>
    <row r="86" spans="1:10" hidden="1" x14ac:dyDescent="0.15">
      <c r="A86" s="19">
        <v>40513</v>
      </c>
      <c r="B86" s="19">
        <v>40543</v>
      </c>
      <c r="C86" s="16">
        <v>0.1421</v>
      </c>
      <c r="D86" s="16">
        <f t="shared" si="6"/>
        <v>0.21315000000000001</v>
      </c>
      <c r="E86" s="16">
        <f t="shared" si="7"/>
        <v>1.6232021011618469E-2</v>
      </c>
      <c r="F86" s="16">
        <f t="shared" si="8"/>
        <v>1.6232021011618469E-2</v>
      </c>
      <c r="G86" s="15">
        <f t="shared" si="10"/>
        <v>30</v>
      </c>
      <c r="H86" s="18">
        <f t="shared" si="9"/>
        <v>8262098.6949138008</v>
      </c>
    </row>
    <row r="87" spans="1:10" hidden="1" x14ac:dyDescent="0.15">
      <c r="A87" s="19">
        <v>40544</v>
      </c>
      <c r="B87" s="19">
        <v>40574</v>
      </c>
      <c r="C87" s="16">
        <v>0.15609999999999999</v>
      </c>
      <c r="D87" s="16">
        <f t="shared" si="6"/>
        <v>0.23414999999999997</v>
      </c>
      <c r="E87" s="16">
        <f t="shared" si="7"/>
        <v>1.7686458185695697E-2</v>
      </c>
      <c r="F87" s="16">
        <f t="shared" si="8"/>
        <v>1.7686458185695697E-2</v>
      </c>
      <c r="G87" s="15">
        <f t="shared" si="10"/>
        <v>30</v>
      </c>
      <c r="H87" s="18">
        <f t="shared" si="9"/>
        <v>9002407.2165191099</v>
      </c>
    </row>
    <row r="88" spans="1:10" hidden="1" x14ac:dyDescent="0.15">
      <c r="A88" s="19">
        <v>40575</v>
      </c>
      <c r="B88" s="19">
        <v>40602</v>
      </c>
      <c r="C88" s="16">
        <v>0.15609999999999999</v>
      </c>
      <c r="D88" s="16">
        <f t="shared" si="6"/>
        <v>0.23414999999999997</v>
      </c>
      <c r="E88" s="16">
        <f t="shared" si="7"/>
        <v>1.7686458185695697E-2</v>
      </c>
      <c r="F88" s="16">
        <f t="shared" si="8"/>
        <v>1.7686458185695697E-2</v>
      </c>
      <c r="G88" s="15">
        <f t="shared" si="10"/>
        <v>30</v>
      </c>
      <c r="H88" s="18">
        <f t="shared" si="9"/>
        <v>9002407.2165191099</v>
      </c>
    </row>
    <row r="89" spans="1:10" hidden="1" x14ac:dyDescent="0.15">
      <c r="A89" s="19">
        <v>40603</v>
      </c>
      <c r="B89" s="19">
        <v>40633</v>
      </c>
      <c r="C89" s="16">
        <v>0.15609999999999999</v>
      </c>
      <c r="D89" s="16">
        <f t="shared" si="6"/>
        <v>0.23414999999999997</v>
      </c>
      <c r="E89" s="16">
        <f t="shared" si="7"/>
        <v>1.7686458185695697E-2</v>
      </c>
      <c r="F89" s="16">
        <f t="shared" si="8"/>
        <v>1.7686458185695697E-2</v>
      </c>
      <c r="G89" s="15">
        <f t="shared" si="10"/>
        <v>30</v>
      </c>
      <c r="H89" s="18">
        <f t="shared" si="9"/>
        <v>9002407.2165191099</v>
      </c>
    </row>
    <row r="90" spans="1:10" hidden="1" x14ac:dyDescent="0.15">
      <c r="A90" s="19">
        <v>40634</v>
      </c>
      <c r="B90" s="19">
        <v>40663</v>
      </c>
      <c r="C90" s="16">
        <v>0.1769</v>
      </c>
      <c r="D90" s="16">
        <f t="shared" si="6"/>
        <v>0.26534999999999997</v>
      </c>
      <c r="E90" s="16">
        <f t="shared" si="7"/>
        <v>1.9805983531357541E-2</v>
      </c>
      <c r="F90" s="16">
        <f t="shared" si="8"/>
        <v>1.9805983531357541E-2</v>
      </c>
      <c r="G90" s="15">
        <f t="shared" si="10"/>
        <v>30</v>
      </c>
      <c r="H90" s="18">
        <f t="shared" si="9"/>
        <v>10081245.617460988</v>
      </c>
    </row>
    <row r="91" spans="1:10" hidden="1" x14ac:dyDescent="0.15">
      <c r="A91" s="17">
        <v>40664</v>
      </c>
      <c r="B91" s="17">
        <v>40694</v>
      </c>
      <c r="C91" s="16">
        <v>0.1769</v>
      </c>
      <c r="D91" s="16">
        <f t="shared" si="6"/>
        <v>0.26534999999999997</v>
      </c>
      <c r="E91" s="16">
        <f t="shared" si="7"/>
        <v>1.9805983531357541E-2</v>
      </c>
      <c r="F91" s="16">
        <f t="shared" si="8"/>
        <v>1.9805983531357541E-2</v>
      </c>
      <c r="G91" s="15">
        <f t="shared" si="10"/>
        <v>30</v>
      </c>
      <c r="H91" s="18">
        <f t="shared" si="9"/>
        <v>10081245.617460988</v>
      </c>
    </row>
    <row r="92" spans="1:10" hidden="1" x14ac:dyDescent="0.15">
      <c r="A92" s="17">
        <v>40695</v>
      </c>
      <c r="B92" s="17">
        <v>40724</v>
      </c>
      <c r="C92" s="16">
        <v>0.1769</v>
      </c>
      <c r="D92" s="16">
        <f t="shared" si="6"/>
        <v>0.26534999999999997</v>
      </c>
      <c r="E92" s="16">
        <f t="shared" si="7"/>
        <v>1.9805983531357541E-2</v>
      </c>
      <c r="F92" s="16">
        <f t="shared" si="8"/>
        <v>1.9805983531357541E-2</v>
      </c>
      <c r="G92" s="15">
        <f t="shared" si="10"/>
        <v>30</v>
      </c>
      <c r="H92" s="18">
        <f t="shared" si="9"/>
        <v>10081245.617460988</v>
      </c>
    </row>
    <row r="93" spans="1:10" hidden="1" x14ac:dyDescent="0.15">
      <c r="A93" s="17">
        <v>40725</v>
      </c>
      <c r="B93" s="17">
        <v>40755</v>
      </c>
      <c r="C93" s="16">
        <v>0.18629999999999999</v>
      </c>
      <c r="D93" s="16">
        <f t="shared" si="6"/>
        <v>0.27944999999999998</v>
      </c>
      <c r="E93" s="16">
        <f t="shared" si="7"/>
        <v>2.0748169752558221E-2</v>
      </c>
      <c r="F93" s="16">
        <f t="shared" si="8"/>
        <v>2.0748169752558221E-2</v>
      </c>
      <c r="G93" s="15">
        <f t="shared" si="10"/>
        <v>30</v>
      </c>
      <c r="H93" s="18">
        <f t="shared" si="9"/>
        <v>10560818.404052135</v>
      </c>
    </row>
    <row r="94" spans="1:10" hidden="1" x14ac:dyDescent="0.15">
      <c r="A94" s="17">
        <v>40756</v>
      </c>
      <c r="B94" s="17">
        <v>40786</v>
      </c>
      <c r="C94" s="16">
        <v>0.18629999999999999</v>
      </c>
      <c r="D94" s="16">
        <f t="shared" si="6"/>
        <v>0.27944999999999998</v>
      </c>
      <c r="E94" s="16">
        <f t="shared" si="7"/>
        <v>2.0748169752558221E-2</v>
      </c>
      <c r="F94" s="16">
        <f t="shared" si="8"/>
        <v>2.0748169752558221E-2</v>
      </c>
      <c r="G94" s="15">
        <f t="shared" si="10"/>
        <v>30</v>
      </c>
      <c r="H94" s="18">
        <f t="shared" si="9"/>
        <v>10560818.404052135</v>
      </c>
    </row>
    <row r="95" spans="1:10" hidden="1" x14ac:dyDescent="0.15">
      <c r="A95" s="17">
        <v>40787</v>
      </c>
      <c r="B95" s="17">
        <v>40816</v>
      </c>
      <c r="C95" s="16">
        <v>0.18629999999999999</v>
      </c>
      <c r="D95" s="16">
        <f t="shared" si="6"/>
        <v>0.27944999999999998</v>
      </c>
      <c r="E95" s="16">
        <f t="shared" si="7"/>
        <v>2.0748169752558221E-2</v>
      </c>
      <c r="F95" s="16">
        <f t="shared" si="8"/>
        <v>2.0748169752558221E-2</v>
      </c>
      <c r="G95" s="15">
        <f t="shared" si="10"/>
        <v>30</v>
      </c>
      <c r="H95" s="18">
        <f t="shared" si="9"/>
        <v>10560818.404052135</v>
      </c>
    </row>
    <row r="96" spans="1:10" hidden="1" x14ac:dyDescent="0.15">
      <c r="A96" s="17">
        <v>40842</v>
      </c>
      <c r="B96" s="17">
        <v>40847</v>
      </c>
      <c r="C96" s="16">
        <v>0.19389999999999999</v>
      </c>
      <c r="D96" s="16">
        <f t="shared" si="6"/>
        <v>0.29085</v>
      </c>
      <c r="E96" s="16">
        <f t="shared" si="7"/>
        <v>2.1503004304595841E-2</v>
      </c>
      <c r="F96" s="16">
        <f t="shared" si="8"/>
        <v>2.1503004304595841E-2</v>
      </c>
      <c r="G96" s="15">
        <v>30</v>
      </c>
      <c r="H96" s="18">
        <f t="shared" si="9"/>
        <v>10945029.191039283</v>
      </c>
    </row>
    <row r="97" spans="1:8" hidden="1" x14ac:dyDescent="0.15">
      <c r="A97" s="17">
        <v>40848</v>
      </c>
      <c r="B97" s="17">
        <v>40877</v>
      </c>
      <c r="C97" s="16">
        <v>0.19389999999999999</v>
      </c>
      <c r="D97" s="16">
        <f t="shared" si="6"/>
        <v>0.29085</v>
      </c>
      <c r="E97" s="16">
        <f t="shared" si="7"/>
        <v>2.1503004304595841E-2</v>
      </c>
      <c r="F97" s="16">
        <f t="shared" si="8"/>
        <v>2.1503004304595841E-2</v>
      </c>
      <c r="G97" s="15">
        <f t="shared" ref="G97:G103" si="11">IF(A97="","",DAYS360(A97,B97+(1)))</f>
        <v>30</v>
      </c>
      <c r="H97" s="18">
        <f t="shared" si="9"/>
        <v>10945029.191039283</v>
      </c>
    </row>
    <row r="98" spans="1:8" hidden="1" x14ac:dyDescent="0.15">
      <c r="A98" s="17">
        <v>40878</v>
      </c>
      <c r="B98" s="17">
        <v>40908</v>
      </c>
      <c r="C98" s="16">
        <v>0.19389999999999999</v>
      </c>
      <c r="D98" s="16">
        <f t="shared" si="6"/>
        <v>0.29085</v>
      </c>
      <c r="E98" s="16">
        <f t="shared" si="7"/>
        <v>2.1503004304595841E-2</v>
      </c>
      <c r="F98" s="16">
        <f t="shared" si="8"/>
        <v>2.1503004304595841E-2</v>
      </c>
      <c r="G98" s="15">
        <f t="shared" si="11"/>
        <v>30</v>
      </c>
      <c r="H98" s="18">
        <f t="shared" si="9"/>
        <v>10945029.191039283</v>
      </c>
    </row>
    <row r="99" spans="1:8" hidden="1" x14ac:dyDescent="0.15">
      <c r="A99" s="17">
        <v>40909</v>
      </c>
      <c r="B99" s="17">
        <v>40939</v>
      </c>
      <c r="C99" s="16">
        <v>0.19919999999999999</v>
      </c>
      <c r="D99" s="16">
        <f t="shared" si="6"/>
        <v>0.29879999999999995</v>
      </c>
      <c r="E99" s="16">
        <f t="shared" si="7"/>
        <v>2.2025793890954715E-2</v>
      </c>
      <c r="F99" s="16">
        <f t="shared" si="8"/>
        <v>2.2025793890954715E-2</v>
      </c>
      <c r="G99" s="15">
        <f t="shared" si="11"/>
        <v>30</v>
      </c>
      <c r="H99" s="18">
        <f t="shared" si="9"/>
        <v>11211129.09049595</v>
      </c>
    </row>
    <row r="100" spans="1:8" hidden="1" x14ac:dyDescent="0.15">
      <c r="A100" s="17">
        <v>40940</v>
      </c>
      <c r="B100" s="17">
        <v>40968</v>
      </c>
      <c r="C100" s="16">
        <v>0.19919999999999999</v>
      </c>
      <c r="D100" s="16">
        <f t="shared" si="6"/>
        <v>0.29879999999999995</v>
      </c>
      <c r="E100" s="16">
        <f t="shared" si="7"/>
        <v>2.2025793890954715E-2</v>
      </c>
      <c r="F100" s="16">
        <f t="shared" si="8"/>
        <v>2.2025793890954715E-2</v>
      </c>
      <c r="G100" s="15">
        <f t="shared" si="11"/>
        <v>30</v>
      </c>
      <c r="H100" s="18">
        <f t="shared" si="9"/>
        <v>11211129.09049595</v>
      </c>
    </row>
    <row r="101" spans="1:8" hidden="1" x14ac:dyDescent="0.15">
      <c r="A101" s="17">
        <v>40969</v>
      </c>
      <c r="B101" s="17">
        <v>40999</v>
      </c>
      <c r="C101" s="16">
        <v>0.19919999999999999</v>
      </c>
      <c r="D101" s="16">
        <f t="shared" si="6"/>
        <v>0.29879999999999995</v>
      </c>
      <c r="E101" s="16">
        <f t="shared" si="7"/>
        <v>2.2025793890954715E-2</v>
      </c>
      <c r="F101" s="16">
        <f t="shared" si="8"/>
        <v>2.2025793890954715E-2</v>
      </c>
      <c r="G101" s="15">
        <f t="shared" si="11"/>
        <v>30</v>
      </c>
      <c r="H101" s="18">
        <f t="shared" si="9"/>
        <v>11211129.09049595</v>
      </c>
    </row>
    <row r="102" spans="1:8" hidden="1" x14ac:dyDescent="0.15">
      <c r="A102" s="17">
        <v>41000</v>
      </c>
      <c r="B102" s="17">
        <v>41029</v>
      </c>
      <c r="C102" s="16">
        <v>0.20519999999999999</v>
      </c>
      <c r="D102" s="16">
        <f t="shared" si="6"/>
        <v>0.30779999999999996</v>
      </c>
      <c r="E102" s="16">
        <f t="shared" si="7"/>
        <v>2.261410278917575E-2</v>
      </c>
      <c r="F102" s="16">
        <f t="shared" si="8"/>
        <v>2.261410278917575E-2</v>
      </c>
      <c r="G102" s="15">
        <f t="shared" si="11"/>
        <v>30</v>
      </c>
      <c r="H102" s="18">
        <f t="shared" si="9"/>
        <v>11510578.319690457</v>
      </c>
    </row>
    <row r="103" spans="1:8" hidden="1" x14ac:dyDescent="0.15">
      <c r="A103" s="17">
        <v>41030</v>
      </c>
      <c r="B103" s="17">
        <v>41060</v>
      </c>
      <c r="C103" s="16">
        <v>0.20519999999999999</v>
      </c>
      <c r="D103" s="16">
        <f t="shared" si="6"/>
        <v>0.30779999999999996</v>
      </c>
      <c r="E103" s="16">
        <f t="shared" si="7"/>
        <v>2.261410278917575E-2</v>
      </c>
      <c r="F103" s="16">
        <f t="shared" si="8"/>
        <v>2.261410278917575E-2</v>
      </c>
      <c r="G103" s="15">
        <f t="shared" si="11"/>
        <v>30</v>
      </c>
      <c r="H103" s="18">
        <f t="shared" si="9"/>
        <v>11510578.319690457</v>
      </c>
    </row>
    <row r="104" spans="1:8" hidden="1" x14ac:dyDescent="0.15">
      <c r="A104" s="17">
        <v>41061</v>
      </c>
      <c r="B104" s="17">
        <v>41090</v>
      </c>
      <c r="C104" s="16">
        <v>0.20519999999999999</v>
      </c>
      <c r="D104" s="16">
        <f t="shared" si="6"/>
        <v>0.30779999999999996</v>
      </c>
      <c r="E104" s="16">
        <f t="shared" si="7"/>
        <v>2.261410278917575E-2</v>
      </c>
      <c r="F104" s="16">
        <f t="shared" si="8"/>
        <v>2.261410278917575E-2</v>
      </c>
      <c r="G104" s="15">
        <v>30</v>
      </c>
      <c r="H104" s="18">
        <f t="shared" si="9"/>
        <v>11510578.319690457</v>
      </c>
    </row>
    <row r="105" spans="1:8" hidden="1" x14ac:dyDescent="0.15">
      <c r="A105" s="17">
        <v>41091</v>
      </c>
      <c r="B105" s="17">
        <v>41121</v>
      </c>
      <c r="C105" s="16">
        <v>0.20860000000000001</v>
      </c>
      <c r="D105" s="16">
        <f t="shared" si="6"/>
        <v>0.31290000000000001</v>
      </c>
      <c r="E105" s="16">
        <f t="shared" si="7"/>
        <v>2.2945832503501462E-2</v>
      </c>
      <c r="F105" s="16">
        <f t="shared" si="8"/>
        <v>2.2945832503501462E-2</v>
      </c>
      <c r="G105" s="15">
        <f t="shared" ref="G105:G135" si="12">IF(A105="","",DAYS360(A105,B105+(1)))</f>
        <v>30</v>
      </c>
      <c r="H105" s="18">
        <f t="shared" si="9"/>
        <v>11679428.744282244</v>
      </c>
    </row>
    <row r="106" spans="1:8" hidden="1" x14ac:dyDescent="0.15">
      <c r="A106" s="17">
        <v>41122</v>
      </c>
      <c r="B106" s="17">
        <v>41152</v>
      </c>
      <c r="C106" s="16">
        <v>0.20860000000000001</v>
      </c>
      <c r="D106" s="16">
        <f t="shared" si="6"/>
        <v>0.31290000000000001</v>
      </c>
      <c r="E106" s="16">
        <f t="shared" si="7"/>
        <v>2.2945832503501462E-2</v>
      </c>
      <c r="F106" s="16">
        <f t="shared" si="8"/>
        <v>2.2945832503501462E-2</v>
      </c>
      <c r="G106" s="15">
        <f t="shared" si="12"/>
        <v>30</v>
      </c>
      <c r="H106" s="18">
        <f t="shared" si="9"/>
        <v>11679428.744282244</v>
      </c>
    </row>
    <row r="107" spans="1:8" hidden="1" x14ac:dyDescent="0.15">
      <c r="A107" s="17">
        <v>41153</v>
      </c>
      <c r="B107" s="17">
        <v>41182</v>
      </c>
      <c r="C107" s="16">
        <v>0.20860000000000001</v>
      </c>
      <c r="D107" s="16">
        <f t="shared" si="6"/>
        <v>0.31290000000000001</v>
      </c>
      <c r="E107" s="16">
        <f t="shared" si="7"/>
        <v>2.2945832503501462E-2</v>
      </c>
      <c r="F107" s="16">
        <f t="shared" si="8"/>
        <v>2.2945832503501462E-2</v>
      </c>
      <c r="G107" s="15">
        <f t="shared" si="12"/>
        <v>30</v>
      </c>
      <c r="H107" s="18">
        <f t="shared" si="9"/>
        <v>11679428.744282244</v>
      </c>
    </row>
    <row r="108" spans="1:8" hidden="1" x14ac:dyDescent="0.15">
      <c r="A108" s="17">
        <v>41183</v>
      </c>
      <c r="B108" s="17">
        <v>41213</v>
      </c>
      <c r="C108" s="16">
        <v>0.2089</v>
      </c>
      <c r="D108" s="16">
        <f t="shared" si="6"/>
        <v>0.31335000000000002</v>
      </c>
      <c r="E108" s="16">
        <f t="shared" si="7"/>
        <v>2.2975046033702595E-2</v>
      </c>
      <c r="F108" s="16">
        <f t="shared" si="8"/>
        <v>2.2975046033702595E-2</v>
      </c>
      <c r="G108" s="15">
        <f t="shared" si="12"/>
        <v>30</v>
      </c>
      <c r="H108" s="18">
        <f t="shared" si="9"/>
        <v>11694298.431154622</v>
      </c>
    </row>
    <row r="109" spans="1:8" hidden="1" x14ac:dyDescent="0.15">
      <c r="A109" s="17">
        <v>41214</v>
      </c>
      <c r="B109" s="17">
        <v>41243</v>
      </c>
      <c r="C109" s="16">
        <v>0.2089</v>
      </c>
      <c r="D109" s="16">
        <f t="shared" si="6"/>
        <v>0.31335000000000002</v>
      </c>
      <c r="E109" s="16">
        <f t="shared" si="7"/>
        <v>2.2975046033702595E-2</v>
      </c>
      <c r="F109" s="16">
        <f t="shared" si="8"/>
        <v>2.2975046033702595E-2</v>
      </c>
      <c r="G109" s="15">
        <f t="shared" si="12"/>
        <v>30</v>
      </c>
      <c r="H109" s="18">
        <f t="shared" si="9"/>
        <v>11694298.431154622</v>
      </c>
    </row>
    <row r="110" spans="1:8" hidden="1" x14ac:dyDescent="0.15">
      <c r="A110" s="17">
        <v>41244</v>
      </c>
      <c r="B110" s="17">
        <v>41274</v>
      </c>
      <c r="C110" s="16">
        <v>0.2089</v>
      </c>
      <c r="D110" s="16">
        <f t="shared" si="6"/>
        <v>0.31335000000000002</v>
      </c>
      <c r="E110" s="16">
        <f t="shared" si="7"/>
        <v>2.2975046033702595E-2</v>
      </c>
      <c r="F110" s="16">
        <f t="shared" si="8"/>
        <v>2.2975046033702595E-2</v>
      </c>
      <c r="G110" s="15">
        <f t="shared" si="12"/>
        <v>30</v>
      </c>
      <c r="H110" s="18">
        <f t="shared" si="9"/>
        <v>11694298.431154622</v>
      </c>
    </row>
    <row r="111" spans="1:8" hidden="1" x14ac:dyDescent="0.15">
      <c r="A111" s="17">
        <v>41275</v>
      </c>
      <c r="B111" s="17">
        <v>41305</v>
      </c>
      <c r="C111" s="16">
        <v>0.20749999999999999</v>
      </c>
      <c r="D111" s="16">
        <f t="shared" si="6"/>
        <v>0.31124999999999997</v>
      </c>
      <c r="E111" s="16">
        <f t="shared" si="7"/>
        <v>2.2838637639847281E-2</v>
      </c>
      <c r="F111" s="16">
        <f t="shared" si="8"/>
        <v>2.2838637639847281E-2</v>
      </c>
      <c r="G111" s="15">
        <f t="shared" si="12"/>
        <v>30</v>
      </c>
      <c r="H111" s="18">
        <f t="shared" si="9"/>
        <v>11624866.558682267</v>
      </c>
    </row>
    <row r="112" spans="1:8" hidden="1" x14ac:dyDescent="0.15">
      <c r="A112" s="17">
        <v>41306</v>
      </c>
      <c r="B112" s="17">
        <v>41333</v>
      </c>
      <c r="C112" s="16">
        <v>0.20749999999999999</v>
      </c>
      <c r="D112" s="16">
        <f t="shared" si="6"/>
        <v>0.31124999999999997</v>
      </c>
      <c r="E112" s="16">
        <f t="shared" si="7"/>
        <v>2.2838637639847281E-2</v>
      </c>
      <c r="F112" s="16">
        <f t="shared" si="8"/>
        <v>2.2838637639847281E-2</v>
      </c>
      <c r="G112" s="15">
        <f t="shared" si="12"/>
        <v>30</v>
      </c>
      <c r="H112" s="18">
        <f t="shared" si="9"/>
        <v>11624866.558682267</v>
      </c>
    </row>
    <row r="113" spans="1:8" hidden="1" x14ac:dyDescent="0.15">
      <c r="A113" s="17">
        <v>41334</v>
      </c>
      <c r="B113" s="17">
        <v>41364</v>
      </c>
      <c r="C113" s="16">
        <v>0.20749999999999999</v>
      </c>
      <c r="D113" s="16">
        <f t="shared" si="6"/>
        <v>0.31124999999999997</v>
      </c>
      <c r="E113" s="16">
        <f t="shared" si="7"/>
        <v>2.2838637639847281E-2</v>
      </c>
      <c r="F113" s="16">
        <f t="shared" si="8"/>
        <v>2.2838637639847281E-2</v>
      </c>
      <c r="G113" s="15">
        <f t="shared" si="12"/>
        <v>30</v>
      </c>
      <c r="H113" s="18">
        <f t="shared" si="9"/>
        <v>11624866.558682267</v>
      </c>
    </row>
    <row r="114" spans="1:8" hidden="1" x14ac:dyDescent="0.15">
      <c r="A114" s="17">
        <v>41365</v>
      </c>
      <c r="B114" s="17">
        <v>41394</v>
      </c>
      <c r="C114" s="16">
        <v>0.20830000000000001</v>
      </c>
      <c r="D114" s="16">
        <f t="shared" si="6"/>
        <v>0.31245000000000001</v>
      </c>
      <c r="E114" s="16">
        <f t="shared" si="7"/>
        <v>2.2916609793260045E-2</v>
      </c>
      <c r="F114" s="16">
        <f t="shared" si="8"/>
        <v>2.2916609793260045E-2</v>
      </c>
      <c r="G114" s="15">
        <f t="shared" si="12"/>
        <v>30</v>
      </c>
      <c r="H114" s="18">
        <f t="shared" si="9"/>
        <v>11664554.384769363</v>
      </c>
    </row>
    <row r="115" spans="1:8" hidden="1" x14ac:dyDescent="0.15">
      <c r="A115" s="17">
        <v>41395</v>
      </c>
      <c r="B115" s="17">
        <v>41425</v>
      </c>
      <c r="C115" s="16">
        <v>0.20830000000000001</v>
      </c>
      <c r="D115" s="16">
        <f t="shared" si="6"/>
        <v>0.31245000000000001</v>
      </c>
      <c r="E115" s="16">
        <f t="shared" si="7"/>
        <v>2.2916609793260045E-2</v>
      </c>
      <c r="F115" s="16">
        <f t="shared" si="8"/>
        <v>2.2916609793260045E-2</v>
      </c>
      <c r="G115" s="15">
        <f t="shared" si="12"/>
        <v>30</v>
      </c>
      <c r="H115" s="18">
        <f t="shared" si="9"/>
        <v>11664554.384769363</v>
      </c>
    </row>
    <row r="116" spans="1:8" hidden="1" x14ac:dyDescent="0.15">
      <c r="A116" s="17">
        <v>41426</v>
      </c>
      <c r="B116" s="17">
        <v>41455</v>
      </c>
      <c r="C116" s="16">
        <v>0.20830000000000001</v>
      </c>
      <c r="D116" s="16">
        <f t="shared" si="6"/>
        <v>0.31245000000000001</v>
      </c>
      <c r="E116" s="16">
        <f t="shared" si="7"/>
        <v>2.2916609793260045E-2</v>
      </c>
      <c r="F116" s="16">
        <f t="shared" si="8"/>
        <v>2.2916609793260045E-2</v>
      </c>
      <c r="G116" s="15">
        <f t="shared" si="12"/>
        <v>30</v>
      </c>
      <c r="H116" s="18">
        <f t="shared" si="9"/>
        <v>11664554.384769363</v>
      </c>
    </row>
    <row r="117" spans="1:8" hidden="1" x14ac:dyDescent="0.15">
      <c r="A117" s="17">
        <v>41456</v>
      </c>
      <c r="B117" s="17">
        <v>41486</v>
      </c>
      <c r="C117" s="16">
        <v>0.2034</v>
      </c>
      <c r="D117" s="16">
        <f t="shared" si="6"/>
        <v>0.30509999999999998</v>
      </c>
      <c r="E117" s="16">
        <f t="shared" si="7"/>
        <v>2.2438000800601765E-2</v>
      </c>
      <c r="F117" s="16">
        <f t="shared" si="8"/>
        <v>2.2438000800601765E-2</v>
      </c>
      <c r="G117" s="15">
        <f t="shared" si="12"/>
        <v>30</v>
      </c>
      <c r="H117" s="18">
        <f t="shared" si="9"/>
        <v>11420942.407506298</v>
      </c>
    </row>
    <row r="118" spans="1:8" hidden="1" x14ac:dyDescent="0.15">
      <c r="A118" s="17">
        <v>41487</v>
      </c>
      <c r="B118" s="17">
        <v>41517</v>
      </c>
      <c r="C118" s="16">
        <v>0.2034</v>
      </c>
      <c r="D118" s="16">
        <f t="shared" si="6"/>
        <v>0.30509999999999998</v>
      </c>
      <c r="E118" s="16">
        <f t="shared" si="7"/>
        <v>2.2438000800601765E-2</v>
      </c>
      <c r="F118" s="16">
        <f t="shared" si="8"/>
        <v>2.2438000800601765E-2</v>
      </c>
      <c r="G118" s="15">
        <f t="shared" si="12"/>
        <v>30</v>
      </c>
      <c r="H118" s="18">
        <f t="shared" si="9"/>
        <v>11420942.407506298</v>
      </c>
    </row>
    <row r="119" spans="1:8" hidden="1" x14ac:dyDescent="0.15">
      <c r="A119" s="17">
        <v>41518</v>
      </c>
      <c r="B119" s="17">
        <v>41547</v>
      </c>
      <c r="C119" s="16">
        <v>0.2034</v>
      </c>
      <c r="D119" s="16">
        <f t="shared" si="6"/>
        <v>0.30509999999999998</v>
      </c>
      <c r="E119" s="16">
        <f t="shared" si="7"/>
        <v>2.2438000800601765E-2</v>
      </c>
      <c r="F119" s="16">
        <f t="shared" si="8"/>
        <v>2.2438000800601765E-2</v>
      </c>
      <c r="G119" s="15">
        <f t="shared" si="12"/>
        <v>30</v>
      </c>
      <c r="H119" s="18">
        <f t="shared" si="9"/>
        <v>11420942.407506298</v>
      </c>
    </row>
    <row r="120" spans="1:8" hidden="1" x14ac:dyDescent="0.15">
      <c r="A120" s="17">
        <v>41548</v>
      </c>
      <c r="B120" s="17">
        <v>41578</v>
      </c>
      <c r="C120" s="16">
        <v>0.19850000000000001</v>
      </c>
      <c r="D120" s="16">
        <f t="shared" si="6"/>
        <v>0.29775000000000001</v>
      </c>
      <c r="E120" s="16">
        <f t="shared" si="7"/>
        <v>2.1956914610111067E-2</v>
      </c>
      <c r="F120" s="16">
        <f t="shared" si="8"/>
        <v>2.1956914610111067E-2</v>
      </c>
      <c r="G120" s="15">
        <f t="shared" si="12"/>
        <v>30</v>
      </c>
      <c r="H120" s="18">
        <f t="shared" si="9"/>
        <v>11176069.536546534</v>
      </c>
    </row>
    <row r="121" spans="1:8" hidden="1" x14ac:dyDescent="0.15">
      <c r="A121" s="17">
        <v>41579</v>
      </c>
      <c r="B121" s="17">
        <v>41608</v>
      </c>
      <c r="C121" s="16">
        <v>0.19850000000000001</v>
      </c>
      <c r="D121" s="16">
        <f t="shared" si="6"/>
        <v>0.29775000000000001</v>
      </c>
      <c r="E121" s="16">
        <f t="shared" si="7"/>
        <v>2.1956914610111067E-2</v>
      </c>
      <c r="F121" s="16">
        <f t="shared" si="8"/>
        <v>2.1956914610111067E-2</v>
      </c>
      <c r="G121" s="15">
        <f t="shared" si="12"/>
        <v>30</v>
      </c>
      <c r="H121" s="18">
        <f t="shared" si="9"/>
        <v>11176069.536546534</v>
      </c>
    </row>
    <row r="122" spans="1:8" hidden="1" x14ac:dyDescent="0.15">
      <c r="A122" s="17">
        <v>41609</v>
      </c>
      <c r="B122" s="17">
        <v>41639</v>
      </c>
      <c r="C122" s="16">
        <v>0.19850000000000001</v>
      </c>
      <c r="D122" s="16">
        <f t="shared" si="6"/>
        <v>0.29775000000000001</v>
      </c>
      <c r="E122" s="16">
        <f t="shared" si="7"/>
        <v>2.1956914610111067E-2</v>
      </c>
      <c r="F122" s="16">
        <f t="shared" si="8"/>
        <v>2.1956914610111067E-2</v>
      </c>
      <c r="G122" s="15">
        <f t="shared" si="12"/>
        <v>30</v>
      </c>
      <c r="H122" s="18">
        <f t="shared" si="9"/>
        <v>11176069.536546534</v>
      </c>
    </row>
    <row r="123" spans="1:8" hidden="1" x14ac:dyDescent="0.15">
      <c r="A123" s="17">
        <v>41640</v>
      </c>
      <c r="B123" s="17">
        <v>41670</v>
      </c>
      <c r="C123" s="16">
        <v>0.19650000000000001</v>
      </c>
      <c r="D123" s="16">
        <f t="shared" si="6"/>
        <v>0.29475000000000001</v>
      </c>
      <c r="E123" s="16">
        <f t="shared" si="7"/>
        <v>2.1759834797641986E-2</v>
      </c>
      <c r="F123" s="16">
        <f t="shared" si="8"/>
        <v>2.1759834797641986E-2</v>
      </c>
      <c r="G123" s="15">
        <f t="shared" si="12"/>
        <v>30</v>
      </c>
      <c r="H123" s="18">
        <f t="shared" si="9"/>
        <v>11075755.911999771</v>
      </c>
    </row>
    <row r="124" spans="1:8" hidden="1" x14ac:dyDescent="0.15">
      <c r="A124" s="17">
        <v>41671</v>
      </c>
      <c r="B124" s="17">
        <v>41698</v>
      </c>
      <c r="C124" s="16">
        <v>0.19650000000000001</v>
      </c>
      <c r="D124" s="16">
        <f t="shared" si="6"/>
        <v>0.29475000000000001</v>
      </c>
      <c r="E124" s="16">
        <f t="shared" si="7"/>
        <v>2.1759834797641986E-2</v>
      </c>
      <c r="F124" s="16">
        <f t="shared" si="8"/>
        <v>2.1759834797641986E-2</v>
      </c>
      <c r="G124" s="15">
        <f t="shared" si="12"/>
        <v>30</v>
      </c>
      <c r="H124" s="18">
        <f t="shared" si="9"/>
        <v>11075755.911999771</v>
      </c>
    </row>
    <row r="125" spans="1:8" hidden="1" x14ac:dyDescent="0.15">
      <c r="A125" s="17">
        <v>41699</v>
      </c>
      <c r="B125" s="17">
        <v>41729</v>
      </c>
      <c r="C125" s="16">
        <v>0.19650000000000001</v>
      </c>
      <c r="D125" s="16">
        <f t="shared" si="6"/>
        <v>0.29475000000000001</v>
      </c>
      <c r="E125" s="16">
        <f t="shared" si="7"/>
        <v>2.1759834797641986E-2</v>
      </c>
      <c r="F125" s="16">
        <f t="shared" si="8"/>
        <v>2.1759834797641986E-2</v>
      </c>
      <c r="G125" s="15">
        <f t="shared" si="12"/>
        <v>30</v>
      </c>
      <c r="H125" s="18">
        <f t="shared" si="9"/>
        <v>11075755.911999771</v>
      </c>
    </row>
    <row r="126" spans="1:8" hidden="1" x14ac:dyDescent="0.15">
      <c r="A126" s="17">
        <v>41730</v>
      </c>
      <c r="B126" s="17">
        <v>41759</v>
      </c>
      <c r="C126" s="16">
        <v>0.1963</v>
      </c>
      <c r="D126" s="16">
        <f t="shared" si="6"/>
        <v>0.29444999999999999</v>
      </c>
      <c r="E126" s="16">
        <f t="shared" si="7"/>
        <v>2.1740103800155453E-2</v>
      </c>
      <c r="F126" s="16">
        <f t="shared" si="8"/>
        <v>2.1740103800155453E-2</v>
      </c>
      <c r="G126" s="15">
        <f t="shared" si="12"/>
        <v>30</v>
      </c>
      <c r="H126" s="18">
        <f t="shared" si="9"/>
        <v>11065712.834279126</v>
      </c>
    </row>
    <row r="127" spans="1:8" hidden="1" x14ac:dyDescent="0.15">
      <c r="A127" s="17">
        <v>41760</v>
      </c>
      <c r="B127" s="17">
        <v>41790</v>
      </c>
      <c r="C127" s="16">
        <v>0.1963</v>
      </c>
      <c r="D127" s="16">
        <f t="shared" si="6"/>
        <v>0.29444999999999999</v>
      </c>
      <c r="E127" s="16">
        <f t="shared" si="7"/>
        <v>2.1740103800155453E-2</v>
      </c>
      <c r="F127" s="16">
        <f t="shared" si="8"/>
        <v>2.1740103800155453E-2</v>
      </c>
      <c r="G127" s="15">
        <f t="shared" si="12"/>
        <v>30</v>
      </c>
      <c r="H127" s="18">
        <f t="shared" si="9"/>
        <v>11065712.834279126</v>
      </c>
    </row>
    <row r="128" spans="1:8" hidden="1" x14ac:dyDescent="0.15">
      <c r="A128" s="17">
        <v>41791</v>
      </c>
      <c r="B128" s="17">
        <v>41820</v>
      </c>
      <c r="C128" s="16">
        <v>0.1963</v>
      </c>
      <c r="D128" s="16">
        <f t="shared" si="6"/>
        <v>0.29444999999999999</v>
      </c>
      <c r="E128" s="16">
        <f t="shared" si="7"/>
        <v>2.1740103800155453E-2</v>
      </c>
      <c r="F128" s="16">
        <f t="shared" si="8"/>
        <v>2.1740103800155453E-2</v>
      </c>
      <c r="G128" s="15">
        <f t="shared" si="12"/>
        <v>30</v>
      </c>
      <c r="H128" s="18">
        <f t="shared" si="9"/>
        <v>11065712.834279126</v>
      </c>
    </row>
    <row r="129" spans="1:8" hidden="1" x14ac:dyDescent="0.15">
      <c r="A129" s="17">
        <v>41821</v>
      </c>
      <c r="B129" s="17">
        <v>41851</v>
      </c>
      <c r="C129" s="16">
        <v>0.1933</v>
      </c>
      <c r="D129" s="16">
        <f t="shared" si="6"/>
        <v>0.28994999999999999</v>
      </c>
      <c r="E129" s="16">
        <f t="shared" si="7"/>
        <v>2.1443634727683625E-2</v>
      </c>
      <c r="F129" s="16">
        <f t="shared" si="8"/>
        <v>2.1443634727683625E-2</v>
      </c>
      <c r="G129" s="15">
        <f t="shared" si="12"/>
        <v>30</v>
      </c>
      <c r="H129" s="18">
        <f t="shared" si="9"/>
        <v>10914810.076390965</v>
      </c>
    </row>
    <row r="130" spans="1:8" hidden="1" x14ac:dyDescent="0.15">
      <c r="A130" s="17">
        <v>41852</v>
      </c>
      <c r="B130" s="17">
        <v>41882</v>
      </c>
      <c r="C130" s="16">
        <v>0.1933</v>
      </c>
      <c r="D130" s="16">
        <f t="shared" si="6"/>
        <v>0.28994999999999999</v>
      </c>
      <c r="E130" s="16">
        <f t="shared" si="7"/>
        <v>2.1443634727683625E-2</v>
      </c>
      <c r="F130" s="16">
        <f t="shared" si="8"/>
        <v>2.1443634727683625E-2</v>
      </c>
      <c r="G130" s="15">
        <f t="shared" si="12"/>
        <v>30</v>
      </c>
      <c r="H130" s="18">
        <f t="shared" si="9"/>
        <v>10914810.076390965</v>
      </c>
    </row>
    <row r="131" spans="1:8" hidden="1" x14ac:dyDescent="0.15">
      <c r="A131" s="17">
        <v>41883</v>
      </c>
      <c r="B131" s="17">
        <v>41912</v>
      </c>
      <c r="C131" s="16">
        <v>0.1933</v>
      </c>
      <c r="D131" s="16">
        <f t="shared" si="6"/>
        <v>0.28994999999999999</v>
      </c>
      <c r="E131" s="16">
        <f t="shared" si="7"/>
        <v>2.1443634727683625E-2</v>
      </c>
      <c r="F131" s="16">
        <f t="shared" si="8"/>
        <v>2.1443634727683625E-2</v>
      </c>
      <c r="G131" s="15">
        <f t="shared" si="12"/>
        <v>30</v>
      </c>
      <c r="H131" s="18">
        <f t="shared" si="9"/>
        <v>10914810.076390965</v>
      </c>
    </row>
    <row r="132" spans="1:8" hidden="1" x14ac:dyDescent="0.15">
      <c r="A132" s="17">
        <v>41913</v>
      </c>
      <c r="B132" s="17">
        <v>41943</v>
      </c>
      <c r="C132" s="16">
        <v>0.19170000000000001</v>
      </c>
      <c r="D132" s="16">
        <f t="shared" si="6"/>
        <v>0.28755000000000003</v>
      </c>
      <c r="E132" s="16">
        <f t="shared" si="7"/>
        <v>2.1285130025374244E-2</v>
      </c>
      <c r="F132" s="16">
        <f t="shared" si="8"/>
        <v>2.1285130025374244E-2</v>
      </c>
      <c r="G132" s="15">
        <f t="shared" si="12"/>
        <v>30</v>
      </c>
      <c r="H132" s="18">
        <f t="shared" si="9"/>
        <v>10834131.18291549</v>
      </c>
    </row>
    <row r="133" spans="1:8" hidden="1" x14ac:dyDescent="0.15">
      <c r="A133" s="17">
        <v>41944</v>
      </c>
      <c r="B133" s="17">
        <v>41973</v>
      </c>
      <c r="C133" s="16">
        <v>0.19170000000000001</v>
      </c>
      <c r="D133" s="16">
        <f t="shared" si="6"/>
        <v>0.28755000000000003</v>
      </c>
      <c r="E133" s="16">
        <f t="shared" si="7"/>
        <v>2.1285130025374244E-2</v>
      </c>
      <c r="F133" s="16">
        <f t="shared" si="8"/>
        <v>2.1285130025374244E-2</v>
      </c>
      <c r="G133" s="15">
        <f t="shared" si="12"/>
        <v>30</v>
      </c>
      <c r="H133" s="18">
        <f t="shared" si="9"/>
        <v>10834131.18291549</v>
      </c>
    </row>
    <row r="134" spans="1:8" hidden="1" x14ac:dyDescent="0.15">
      <c r="A134" s="17">
        <v>41974</v>
      </c>
      <c r="B134" s="17">
        <v>42004</v>
      </c>
      <c r="C134" s="16">
        <v>0.19170000000000001</v>
      </c>
      <c r="D134" s="16">
        <f t="shared" si="6"/>
        <v>0.28755000000000003</v>
      </c>
      <c r="E134" s="16">
        <f t="shared" si="7"/>
        <v>2.1285130025374244E-2</v>
      </c>
      <c r="F134" s="16">
        <f t="shared" si="8"/>
        <v>2.1285130025374244E-2</v>
      </c>
      <c r="G134" s="15">
        <f t="shared" si="12"/>
        <v>30</v>
      </c>
      <c r="H134" s="18">
        <f t="shared" si="9"/>
        <v>10834131.18291549</v>
      </c>
    </row>
    <row r="135" spans="1:8" hidden="1" x14ac:dyDescent="0.15">
      <c r="A135" s="17">
        <v>42005</v>
      </c>
      <c r="B135" s="17">
        <v>42035</v>
      </c>
      <c r="C135" s="16">
        <v>0.19209999999999999</v>
      </c>
      <c r="D135" s="16">
        <f t="shared" si="6"/>
        <v>0.28815000000000002</v>
      </c>
      <c r="E135" s="16">
        <f t="shared" si="7"/>
        <v>2.1324781575405183E-2</v>
      </c>
      <c r="F135" s="16">
        <f t="shared" si="8"/>
        <v>2.1324781575405183E-2</v>
      </c>
      <c r="G135" s="15">
        <f t="shared" si="12"/>
        <v>30</v>
      </c>
      <c r="H135" s="18">
        <f t="shared" si="9"/>
        <v>10854313.821881238</v>
      </c>
    </row>
    <row r="136" spans="1:8" ht="19.5" hidden="1" customHeight="1" x14ac:dyDescent="0.15">
      <c r="A136" s="17">
        <v>42063</v>
      </c>
      <c r="B136" s="17">
        <v>42063</v>
      </c>
      <c r="C136" s="16">
        <v>0.19209999999999999</v>
      </c>
      <c r="D136" s="16">
        <f t="shared" si="6"/>
        <v>0.28815000000000002</v>
      </c>
      <c r="E136" s="16">
        <f t="shared" si="7"/>
        <v>2.1324781575405183E-2</v>
      </c>
      <c r="F136" s="16">
        <f t="shared" si="8"/>
        <v>2.1324781575405183E-2</v>
      </c>
      <c r="G136" s="15">
        <v>1</v>
      </c>
      <c r="H136" s="18">
        <f t="shared" si="9"/>
        <v>361810.46072937461</v>
      </c>
    </row>
    <row r="137" spans="1:8" ht="0.75" customHeight="1" x14ac:dyDescent="0.15">
      <c r="A137" s="17">
        <v>42064</v>
      </c>
      <c r="B137" s="17">
        <v>42094</v>
      </c>
      <c r="C137" s="16">
        <v>0.19209999999999999</v>
      </c>
      <c r="D137" s="16">
        <f t="shared" si="6"/>
        <v>0.28815000000000002</v>
      </c>
      <c r="E137" s="16">
        <f t="shared" si="7"/>
        <v>2.1324781575405183E-2</v>
      </c>
      <c r="F137" s="16">
        <f t="shared" si="8"/>
        <v>2.1324781575405183E-2</v>
      </c>
      <c r="G137" s="15">
        <f>IF(A137="","",DAYS360(A137,B137+(1)))</f>
        <v>30</v>
      </c>
      <c r="H137" s="18">
        <f t="shared" si="9"/>
        <v>10854313.821881238</v>
      </c>
    </row>
    <row r="138" spans="1:8" hidden="1" x14ac:dyDescent="0.15">
      <c r="A138" s="17">
        <v>42795</v>
      </c>
      <c r="B138" s="17">
        <v>42825</v>
      </c>
      <c r="C138" s="16">
        <v>0.22339999999999999</v>
      </c>
      <c r="D138" s="16">
        <f t="shared" si="6"/>
        <v>0.33509999999999995</v>
      </c>
      <c r="E138" s="16">
        <f t="shared" si="7"/>
        <v>2.4376207843189057E-2</v>
      </c>
      <c r="F138" s="16">
        <f t="shared" si="8"/>
        <v>2.4376207843189057E-2</v>
      </c>
      <c r="G138" s="15">
        <f>IF(A138="","",DAYS360(A138,B138+(1)))</f>
        <v>30</v>
      </c>
      <c r="H138" s="18">
        <f t="shared" si="9"/>
        <v>12407489.79218323</v>
      </c>
    </row>
    <row r="139" spans="1:8" hidden="1" x14ac:dyDescent="0.15">
      <c r="A139" s="17">
        <v>42826</v>
      </c>
      <c r="B139" s="17">
        <v>42855</v>
      </c>
      <c r="C139" s="16">
        <v>0.2233</v>
      </c>
      <c r="D139" s="16">
        <f t="shared" si="6"/>
        <v>0.33494999999999997</v>
      </c>
      <c r="E139" s="16">
        <f t="shared" si="7"/>
        <v>2.4366616530168139E-2</v>
      </c>
      <c r="F139" s="16">
        <f t="shared" si="8"/>
        <v>2.4366616530168139E-2</v>
      </c>
      <c r="G139" s="15">
        <f>IF(A139="","",DAYS360(A139,B139+(1)))</f>
        <v>30</v>
      </c>
      <c r="H139" s="18">
        <f t="shared" si="9"/>
        <v>12402607.813855583</v>
      </c>
    </row>
    <row r="140" spans="1:8" ht="27" hidden="1" customHeight="1" x14ac:dyDescent="0.15">
      <c r="A140" s="17">
        <v>42858</v>
      </c>
      <c r="B140" s="17">
        <v>42886</v>
      </c>
      <c r="C140" s="16">
        <v>0.2233</v>
      </c>
      <c r="D140" s="16">
        <f t="shared" si="6"/>
        <v>0.33494999999999997</v>
      </c>
      <c r="E140" s="16">
        <f t="shared" si="7"/>
        <v>2.4366616530168139E-2</v>
      </c>
      <c r="F140" s="16">
        <f t="shared" si="8"/>
        <v>2.4366616530168139E-2</v>
      </c>
      <c r="G140" s="15">
        <v>30</v>
      </c>
      <c r="H140" s="18">
        <f t="shared" si="9"/>
        <v>12402607.813855583</v>
      </c>
    </row>
    <row r="141" spans="1:8" ht="27" hidden="1" customHeight="1" x14ac:dyDescent="0.15">
      <c r="A141" s="17">
        <v>42887</v>
      </c>
      <c r="B141" s="17">
        <v>42916</v>
      </c>
      <c r="C141" s="16">
        <v>0.2233</v>
      </c>
      <c r="D141" s="16">
        <f t="shared" si="6"/>
        <v>0.33494999999999997</v>
      </c>
      <c r="E141" s="16">
        <f t="shared" si="7"/>
        <v>2.4366616530168139E-2</v>
      </c>
      <c r="F141" s="16">
        <f t="shared" si="8"/>
        <v>2.4366616530168139E-2</v>
      </c>
      <c r="G141" s="15">
        <f t="shared" ref="G141:G146" si="13">IF(A141="","",DAYS360(A141,B141+(1)))</f>
        <v>30</v>
      </c>
      <c r="H141" s="18">
        <f t="shared" si="9"/>
        <v>12402607.813855583</v>
      </c>
    </row>
    <row r="142" spans="1:8" ht="30.75" hidden="1" customHeight="1" x14ac:dyDescent="0.15">
      <c r="A142" s="17">
        <v>42917</v>
      </c>
      <c r="B142" s="17">
        <v>42947</v>
      </c>
      <c r="C142" s="16">
        <v>0.2198</v>
      </c>
      <c r="D142" s="16">
        <f t="shared" si="6"/>
        <v>0.32969999999999999</v>
      </c>
      <c r="E142" s="16">
        <f t="shared" si="7"/>
        <v>2.4030296637850723E-2</v>
      </c>
      <c r="F142" s="16">
        <f t="shared" si="8"/>
        <v>2.4030296637850723E-2</v>
      </c>
      <c r="G142" s="15">
        <f t="shared" si="13"/>
        <v>30</v>
      </c>
      <c r="H142" s="18">
        <f t="shared" si="9"/>
        <v>12231420.988666018</v>
      </c>
    </row>
    <row r="143" spans="1:8" ht="24.75" hidden="1" customHeight="1" x14ac:dyDescent="0.15">
      <c r="A143" s="17">
        <v>42948</v>
      </c>
      <c r="B143" s="17">
        <v>42978</v>
      </c>
      <c r="C143" s="16">
        <v>0.2198</v>
      </c>
      <c r="D143" s="16">
        <f t="shared" ref="D143:D206" si="14">IF(A143="","",C143*1.5)</f>
        <v>0.32969999999999999</v>
      </c>
      <c r="E143" s="16">
        <f t="shared" ref="E143:E206" si="15">IF(D143="","", (POWER((1+D143),(1/12)))-1)</f>
        <v>2.4030296637850723E-2</v>
      </c>
      <c r="F143" s="16">
        <f t="shared" ref="F143:F206" si="16">IF(A143="","",IF(D$9=0,E143,MIN(E143,D$9)))</f>
        <v>2.4030296637850723E-2</v>
      </c>
      <c r="G143" s="15">
        <f t="shared" si="13"/>
        <v>30</v>
      </c>
      <c r="H143" s="18">
        <f t="shared" ref="H143:H206" si="17">IF(G143="","",((B$11*F143)/30)*G143)</f>
        <v>12231420.988666018</v>
      </c>
    </row>
    <row r="144" spans="1:8" ht="23.25" hidden="1" customHeight="1" x14ac:dyDescent="0.15">
      <c r="A144" s="17">
        <v>42979</v>
      </c>
      <c r="B144" s="17">
        <v>43008</v>
      </c>
      <c r="C144" s="16">
        <v>0.21479999999999999</v>
      </c>
      <c r="D144" s="16">
        <f t="shared" si="14"/>
        <v>0.32219999999999999</v>
      </c>
      <c r="E144" s="16">
        <f t="shared" si="15"/>
        <v>2.3547722012123629E-2</v>
      </c>
      <c r="F144" s="16">
        <f t="shared" si="16"/>
        <v>2.3547722012123629E-2</v>
      </c>
      <c r="G144" s="15">
        <f t="shared" si="13"/>
        <v>30</v>
      </c>
      <c r="H144" s="18">
        <f t="shared" si="17"/>
        <v>11985790.504170926</v>
      </c>
    </row>
    <row r="145" spans="1:12" ht="21" hidden="1" customHeight="1" x14ac:dyDescent="0.15">
      <c r="A145" s="17">
        <v>43009</v>
      </c>
      <c r="B145" s="17">
        <v>43039</v>
      </c>
      <c r="C145" s="16">
        <v>0.21149999999999999</v>
      </c>
      <c r="D145" s="16">
        <f t="shared" si="14"/>
        <v>0.31724999999999998</v>
      </c>
      <c r="E145" s="16">
        <f t="shared" si="15"/>
        <v>2.3227846316473233E-2</v>
      </c>
      <c r="F145" s="16">
        <f t="shared" si="16"/>
        <v>2.3227846316473233E-2</v>
      </c>
      <c r="G145" s="15">
        <f t="shared" si="13"/>
        <v>30</v>
      </c>
      <c r="H145" s="18">
        <f t="shared" si="17"/>
        <v>11822973.775084876</v>
      </c>
    </row>
    <row r="146" spans="1:12" ht="21" hidden="1" customHeight="1" x14ac:dyDescent="0.15">
      <c r="A146" s="17">
        <v>43040</v>
      </c>
      <c r="B146" s="17">
        <v>43069</v>
      </c>
      <c r="C146" s="16">
        <v>0.20960000000000001</v>
      </c>
      <c r="D146" s="16">
        <f t="shared" si="14"/>
        <v>0.31440000000000001</v>
      </c>
      <c r="E146" s="16">
        <f t="shared" si="15"/>
        <v>2.3043175271197036E-2</v>
      </c>
      <c r="F146" s="16">
        <f t="shared" si="16"/>
        <v>2.3043175271197036E-2</v>
      </c>
      <c r="G146" s="15">
        <f t="shared" si="13"/>
        <v>30</v>
      </c>
      <c r="H146" s="18">
        <f t="shared" si="17"/>
        <v>11728976.213039292</v>
      </c>
    </row>
    <row r="147" spans="1:12" ht="21" hidden="1" customHeight="1" x14ac:dyDescent="0.15">
      <c r="A147" s="17">
        <v>43070</v>
      </c>
      <c r="B147" s="17">
        <v>43100</v>
      </c>
      <c r="C147" s="16">
        <v>0.2077</v>
      </c>
      <c r="D147" s="16">
        <f t="shared" si="14"/>
        <v>0.31154999999999999</v>
      </c>
      <c r="E147" s="16">
        <f t="shared" si="15"/>
        <v>2.2858136808515228E-2</v>
      </c>
      <c r="F147" s="16">
        <f t="shared" si="16"/>
        <v>2.2858136808515228E-2</v>
      </c>
      <c r="G147" s="15">
        <v>30</v>
      </c>
      <c r="H147" s="18">
        <f t="shared" si="17"/>
        <v>11634791.635534251</v>
      </c>
      <c r="I147" s="13"/>
      <c r="L147" s="12"/>
    </row>
    <row r="148" spans="1:12" ht="6" hidden="1" customHeight="1" x14ac:dyDescent="0.15">
      <c r="A148" s="17">
        <v>43101</v>
      </c>
      <c r="B148" s="17">
        <v>43131</v>
      </c>
      <c r="C148" s="16">
        <v>0.2069</v>
      </c>
      <c r="D148" s="16">
        <f t="shared" si="14"/>
        <v>0.31035000000000001</v>
      </c>
      <c r="E148" s="16">
        <f t="shared" si="15"/>
        <v>2.2780115587483163E-2</v>
      </c>
      <c r="F148" s="16">
        <f t="shared" si="16"/>
        <v>2.2780115587483163E-2</v>
      </c>
      <c r="G148" s="15">
        <f>IF(A148="","",DAYS360(A148,B148+(1)))</f>
        <v>30</v>
      </c>
      <c r="H148" s="18">
        <f t="shared" si="17"/>
        <v>11595078.834028929</v>
      </c>
    </row>
    <row r="149" spans="1:12" ht="21" hidden="1" customHeight="1" x14ac:dyDescent="0.15">
      <c r="A149" s="17">
        <v>43132</v>
      </c>
      <c r="B149" s="17">
        <v>43159</v>
      </c>
      <c r="C149" s="16">
        <v>0.21010000000000001</v>
      </c>
      <c r="D149" s="16">
        <f t="shared" si="14"/>
        <v>0.31515000000000004</v>
      </c>
      <c r="E149" s="16">
        <f t="shared" si="15"/>
        <v>2.3091808474569486E-2</v>
      </c>
      <c r="F149" s="16">
        <f t="shared" si="16"/>
        <v>2.3091808474569486E-2</v>
      </c>
      <c r="G149" s="15">
        <f>IF(A149="","",DAYS360(A149,B149+(1)))</f>
        <v>30</v>
      </c>
      <c r="H149" s="18">
        <f t="shared" si="17"/>
        <v>11753730.513555868</v>
      </c>
    </row>
    <row r="150" spans="1:12" ht="21" hidden="1" customHeight="1" x14ac:dyDescent="0.15">
      <c r="A150" s="17">
        <v>43160</v>
      </c>
      <c r="B150" s="17">
        <v>43190</v>
      </c>
      <c r="C150" s="16">
        <v>0.20680000000000001</v>
      </c>
      <c r="D150" s="16">
        <f t="shared" si="14"/>
        <v>0.31020000000000003</v>
      </c>
      <c r="E150" s="16">
        <f t="shared" si="15"/>
        <v>2.2770358330055807E-2</v>
      </c>
      <c r="F150" s="16">
        <f t="shared" si="16"/>
        <v>2.2770358330055807E-2</v>
      </c>
      <c r="G150" s="15">
        <f>IF(A150="","",DAYS360(A150,B150+(1)))</f>
        <v>30</v>
      </c>
      <c r="H150" s="18">
        <f t="shared" si="17"/>
        <v>11590112.389998406</v>
      </c>
    </row>
    <row r="151" spans="1:12" ht="21" hidden="1" customHeight="1" x14ac:dyDescent="0.15">
      <c r="A151" s="17">
        <v>43191</v>
      </c>
      <c r="B151" s="17">
        <v>43281</v>
      </c>
      <c r="C151" s="16">
        <v>0.20480000000000001</v>
      </c>
      <c r="D151" s="16">
        <f t="shared" si="14"/>
        <v>0.30720000000000003</v>
      </c>
      <c r="E151" s="16">
        <f t="shared" si="15"/>
        <v>2.2574997834371668E-2</v>
      </c>
      <c r="F151" s="16">
        <f t="shared" si="16"/>
        <v>2.2574997834371668E-2</v>
      </c>
      <c r="G151" s="15">
        <v>30</v>
      </c>
      <c r="H151" s="18">
        <f t="shared" si="17"/>
        <v>11490673.89769518</v>
      </c>
    </row>
    <row r="152" spans="1:12" ht="21" hidden="1" customHeight="1" x14ac:dyDescent="0.15">
      <c r="A152" s="17">
        <v>43221</v>
      </c>
      <c r="B152" s="17">
        <v>43240</v>
      </c>
      <c r="C152" s="16">
        <v>0.2044</v>
      </c>
      <c r="D152" s="16">
        <f t="shared" si="14"/>
        <v>0.30659999999999998</v>
      </c>
      <c r="E152" s="16">
        <f t="shared" si="15"/>
        <v>2.2535876422826506E-2</v>
      </c>
      <c r="F152" s="16">
        <f t="shared" si="16"/>
        <v>2.2535876422826506E-2</v>
      </c>
      <c r="G152" s="15">
        <v>30</v>
      </c>
      <c r="H152" s="18">
        <f t="shared" si="17"/>
        <v>11470761.099218691</v>
      </c>
    </row>
    <row r="153" spans="1:12" ht="21" hidden="1" customHeight="1" x14ac:dyDescent="0.15">
      <c r="A153" s="17">
        <v>43252</v>
      </c>
      <c r="B153" s="17">
        <v>43281</v>
      </c>
      <c r="C153" s="16">
        <v>0.20280000000000001</v>
      </c>
      <c r="D153" s="16">
        <f t="shared" si="14"/>
        <v>0.30420000000000003</v>
      </c>
      <c r="E153" s="16">
        <f t="shared" si="15"/>
        <v>2.2379225919199275E-2</v>
      </c>
      <c r="F153" s="16">
        <f t="shared" si="16"/>
        <v>2.2379225919199275E-2</v>
      </c>
      <c r="G153" s="15">
        <f t="shared" ref="G153:G173" si="18">IF(A153="","",DAYS360(A153,B153+(1)))</f>
        <v>30</v>
      </c>
      <c r="H153" s="18">
        <f t="shared" si="17"/>
        <v>11391025.99287243</v>
      </c>
    </row>
    <row r="154" spans="1:12" ht="21" hidden="1" customHeight="1" x14ac:dyDescent="0.15">
      <c r="A154" s="17">
        <v>43282</v>
      </c>
      <c r="B154" s="17">
        <v>43312</v>
      </c>
      <c r="C154" s="16">
        <v>0.20030000000000001</v>
      </c>
      <c r="D154" s="16">
        <f t="shared" si="14"/>
        <v>0.30044999999999999</v>
      </c>
      <c r="E154" s="16">
        <f t="shared" si="15"/>
        <v>2.2133929699163168E-2</v>
      </c>
      <c r="F154" s="16">
        <f t="shared" si="16"/>
        <v>2.2133929699163168E-2</v>
      </c>
      <c r="G154" s="15">
        <f t="shared" si="18"/>
        <v>30</v>
      </c>
      <c r="H154" s="18">
        <f t="shared" si="17"/>
        <v>11266170.216874052</v>
      </c>
    </row>
    <row r="155" spans="1:12" ht="46.5" hidden="1" customHeight="1" x14ac:dyDescent="0.15">
      <c r="A155" s="17">
        <v>43328</v>
      </c>
      <c r="B155" s="17">
        <v>43342</v>
      </c>
      <c r="C155" s="16">
        <v>0.19939999999999999</v>
      </c>
      <c r="D155" s="16">
        <f t="shared" si="14"/>
        <v>0.29909999999999998</v>
      </c>
      <c r="E155" s="16">
        <f t="shared" si="15"/>
        <v>2.2045464310016527E-2</v>
      </c>
      <c r="F155" s="16">
        <f t="shared" si="16"/>
        <v>2.2045464310016527E-2</v>
      </c>
      <c r="G155" s="15">
        <f t="shared" si="18"/>
        <v>15</v>
      </c>
      <c r="H155" s="18">
        <f t="shared" si="17"/>
        <v>5610570.6668992061</v>
      </c>
    </row>
    <row r="156" spans="1:12" ht="45" hidden="1" customHeight="1" x14ac:dyDescent="0.15">
      <c r="A156" s="17">
        <v>43344</v>
      </c>
      <c r="B156" s="17">
        <v>43373</v>
      </c>
      <c r="C156" s="16">
        <v>0.1981</v>
      </c>
      <c r="D156" s="16">
        <f t="shared" si="14"/>
        <v>0.29715000000000003</v>
      </c>
      <c r="E156" s="16">
        <f t="shared" si="15"/>
        <v>2.1917532081249247E-2</v>
      </c>
      <c r="F156" s="16">
        <f t="shared" si="16"/>
        <v>2.1917532081249247E-2</v>
      </c>
      <c r="G156" s="15">
        <f t="shared" si="18"/>
        <v>30</v>
      </c>
      <c r="H156" s="18">
        <f t="shared" si="17"/>
        <v>11156023.829355868</v>
      </c>
    </row>
    <row r="157" spans="1:12" ht="39.75" hidden="1" customHeight="1" x14ac:dyDescent="0.15">
      <c r="A157" s="17">
        <v>43374</v>
      </c>
      <c r="B157" s="17">
        <v>43404</v>
      </c>
      <c r="C157" s="16">
        <v>0.1963</v>
      </c>
      <c r="D157" s="16">
        <f t="shared" si="14"/>
        <v>0.29444999999999999</v>
      </c>
      <c r="E157" s="16">
        <f t="shared" si="15"/>
        <v>2.1740103800155453E-2</v>
      </c>
      <c r="F157" s="16">
        <f t="shared" si="16"/>
        <v>2.1740103800155453E-2</v>
      </c>
      <c r="G157" s="15">
        <f t="shared" si="18"/>
        <v>30</v>
      </c>
      <c r="H157" s="18">
        <f t="shared" si="17"/>
        <v>11065712.834279126</v>
      </c>
    </row>
    <row r="158" spans="1:12" ht="52.5" hidden="1" customHeight="1" x14ac:dyDescent="0.15">
      <c r="A158" s="17">
        <v>43405</v>
      </c>
      <c r="B158" s="17">
        <v>43434</v>
      </c>
      <c r="C158" s="16">
        <v>0.19489999999999999</v>
      </c>
      <c r="D158" s="16">
        <f t="shared" si="14"/>
        <v>0.29235</v>
      </c>
      <c r="E158" s="16">
        <f t="shared" si="15"/>
        <v>2.1601869331581591E-2</v>
      </c>
      <c r="F158" s="16">
        <f t="shared" si="16"/>
        <v>2.1601869331581591E-2</v>
      </c>
      <c r="G158" s="15">
        <f t="shared" si="18"/>
        <v>30</v>
      </c>
      <c r="H158" s="18">
        <f t="shared" si="17"/>
        <v>10995351.48977503</v>
      </c>
    </row>
    <row r="159" spans="1:12" ht="51" hidden="1" customHeight="1" x14ac:dyDescent="0.15">
      <c r="A159" s="17">
        <v>43435</v>
      </c>
      <c r="B159" s="17">
        <v>43465</v>
      </c>
      <c r="C159" s="16">
        <v>0.19400000000000001</v>
      </c>
      <c r="D159" s="16">
        <f t="shared" si="14"/>
        <v>0.29100000000000004</v>
      </c>
      <c r="E159" s="16">
        <f t="shared" si="15"/>
        <v>2.1512895544899102E-2</v>
      </c>
      <c r="F159" s="16">
        <f t="shared" si="16"/>
        <v>2.1512895544899102E-2</v>
      </c>
      <c r="G159" s="15">
        <f t="shared" si="18"/>
        <v>30</v>
      </c>
      <c r="H159" s="18">
        <f t="shared" si="17"/>
        <v>10950063.832353642</v>
      </c>
      <c r="I159" s="13"/>
      <c r="L159" s="12" t="e">
        <f>(#REF!-J159)</f>
        <v>#REF!</v>
      </c>
    </row>
    <row r="160" spans="1:12" ht="69" hidden="1" customHeight="1" x14ac:dyDescent="0.15">
      <c r="A160" s="17">
        <v>43466</v>
      </c>
      <c r="B160" s="17">
        <v>43496</v>
      </c>
      <c r="C160" s="16">
        <v>0.19159999999999999</v>
      </c>
      <c r="D160" s="16">
        <f t="shared" si="14"/>
        <v>0.28739999999999999</v>
      </c>
      <c r="E160" s="16">
        <f t="shared" si="15"/>
        <v>2.127521449135017E-2</v>
      </c>
      <c r="F160" s="16">
        <f t="shared" si="16"/>
        <v>2.127521449135017E-2</v>
      </c>
      <c r="G160" s="15">
        <f t="shared" si="18"/>
        <v>30</v>
      </c>
      <c r="H160" s="18">
        <f t="shared" si="17"/>
        <v>10829084.176097237</v>
      </c>
    </row>
    <row r="161" spans="1:12" ht="43.5" hidden="1" customHeight="1" x14ac:dyDescent="0.15">
      <c r="A161" s="17">
        <v>43497</v>
      </c>
      <c r="B161" s="17">
        <v>43524</v>
      </c>
      <c r="C161" s="16">
        <v>0.19700000000000001</v>
      </c>
      <c r="D161" s="16">
        <f t="shared" si="14"/>
        <v>0.29549999999999998</v>
      </c>
      <c r="E161" s="16">
        <f t="shared" si="15"/>
        <v>2.1809143962671307E-2</v>
      </c>
      <c r="F161" s="16">
        <f t="shared" si="16"/>
        <v>2.1809143962671307E-2</v>
      </c>
      <c r="G161" s="15">
        <f t="shared" si="18"/>
        <v>30</v>
      </c>
      <c r="H161" s="18">
        <f t="shared" si="17"/>
        <v>11100854.276999695</v>
      </c>
    </row>
    <row r="162" spans="1:12" ht="54" hidden="1" customHeight="1" x14ac:dyDescent="0.15">
      <c r="A162" s="17">
        <v>43525</v>
      </c>
      <c r="B162" s="17">
        <v>43555</v>
      </c>
      <c r="C162" s="16">
        <v>0.19370000000000001</v>
      </c>
      <c r="D162" s="16">
        <f t="shared" si="14"/>
        <v>0.29055000000000003</v>
      </c>
      <c r="E162" s="16">
        <f t="shared" si="15"/>
        <v>2.1483218662772696E-2</v>
      </c>
      <c r="F162" s="16">
        <f t="shared" si="16"/>
        <v>2.1483218662772696E-2</v>
      </c>
      <c r="G162" s="15">
        <f t="shared" si="18"/>
        <v>30</v>
      </c>
      <c r="H162" s="18">
        <f t="shared" si="17"/>
        <v>10934958.299351303</v>
      </c>
    </row>
    <row r="163" spans="1:12" ht="53.25" hidden="1" customHeight="1" x14ac:dyDescent="0.15">
      <c r="A163" s="17">
        <v>43556</v>
      </c>
      <c r="B163" s="17">
        <v>43585</v>
      </c>
      <c r="C163" s="16">
        <v>0.19320000000000001</v>
      </c>
      <c r="D163" s="16">
        <f t="shared" si="14"/>
        <v>0.2898</v>
      </c>
      <c r="E163" s="16">
        <f t="shared" si="15"/>
        <v>2.1433736106823309E-2</v>
      </c>
      <c r="F163" s="16">
        <f t="shared" si="16"/>
        <v>2.1433736106823309E-2</v>
      </c>
      <c r="G163" s="15">
        <f t="shared" si="18"/>
        <v>30</v>
      </c>
      <c r="H163" s="18">
        <f t="shared" si="17"/>
        <v>10909771.678373065</v>
      </c>
    </row>
    <row r="164" spans="1:12" ht="49.5" hidden="1" customHeight="1" x14ac:dyDescent="0.15">
      <c r="A164" s="17">
        <v>43586</v>
      </c>
      <c r="B164" s="17">
        <v>43615</v>
      </c>
      <c r="C164" s="16">
        <v>0.19339999999999999</v>
      </c>
      <c r="D164" s="16">
        <f t="shared" si="14"/>
        <v>0.29009999999999997</v>
      </c>
      <c r="E164" s="16">
        <f t="shared" si="15"/>
        <v>2.1453532293473465E-2</v>
      </c>
      <c r="F164" s="16">
        <f t="shared" si="16"/>
        <v>2.1453532293473465E-2</v>
      </c>
      <c r="G164" s="15">
        <f t="shared" si="18"/>
        <v>30</v>
      </c>
      <c r="H164" s="18">
        <f t="shared" si="17"/>
        <v>10919847.937377993</v>
      </c>
      <c r="I164" s="13"/>
      <c r="L164" s="12"/>
    </row>
    <row r="165" spans="1:12" ht="60" hidden="1" customHeight="1" x14ac:dyDescent="0.15">
      <c r="A165" s="17">
        <v>43617</v>
      </c>
      <c r="B165" s="17">
        <v>43646</v>
      </c>
      <c r="C165" s="16">
        <v>0.193</v>
      </c>
      <c r="D165" s="16">
        <f t="shared" si="14"/>
        <v>0.28949999999999998</v>
      </c>
      <c r="E165" s="16">
        <f t="shared" si="15"/>
        <v>2.1413935698951558E-2</v>
      </c>
      <c r="F165" s="16">
        <f t="shared" si="16"/>
        <v>2.1413935698951558E-2</v>
      </c>
      <c r="G165" s="15">
        <f t="shared" si="18"/>
        <v>30</v>
      </c>
      <c r="H165" s="18">
        <f t="shared" si="17"/>
        <v>10899693.270766344</v>
      </c>
      <c r="I165" s="13"/>
      <c r="L165" s="12"/>
    </row>
    <row r="166" spans="1:12" ht="68.25" hidden="1" customHeight="1" x14ac:dyDescent="0.15">
      <c r="A166" s="17">
        <v>43647</v>
      </c>
      <c r="B166" s="17">
        <v>43676</v>
      </c>
      <c r="C166" s="16">
        <v>0.1928</v>
      </c>
      <c r="D166" s="16">
        <f t="shared" si="14"/>
        <v>0.28920000000000001</v>
      </c>
      <c r="E166" s="16">
        <f t="shared" si="15"/>
        <v>2.1394131067975497E-2</v>
      </c>
      <c r="F166" s="16">
        <f t="shared" si="16"/>
        <v>2.1394131067975497E-2</v>
      </c>
      <c r="G166" s="15">
        <f t="shared" si="18"/>
        <v>30</v>
      </c>
      <c r="H166" s="18">
        <f t="shared" si="17"/>
        <v>10889612.713599527</v>
      </c>
      <c r="I166" s="13"/>
      <c r="L166" s="12"/>
    </row>
    <row r="167" spans="1:12" ht="45.75" hidden="1" customHeight="1" x14ac:dyDescent="0.15">
      <c r="A167" s="17">
        <v>43678</v>
      </c>
      <c r="B167" s="17">
        <v>43707</v>
      </c>
      <c r="C167" s="16">
        <v>0.19320000000000001</v>
      </c>
      <c r="D167" s="16">
        <f t="shared" si="14"/>
        <v>0.2898</v>
      </c>
      <c r="E167" s="16">
        <f t="shared" si="15"/>
        <v>2.1433736106823309E-2</v>
      </c>
      <c r="F167" s="16">
        <f t="shared" si="16"/>
        <v>2.1433736106823309E-2</v>
      </c>
      <c r="G167" s="15">
        <f t="shared" si="18"/>
        <v>30</v>
      </c>
      <c r="H167" s="18">
        <f t="shared" si="17"/>
        <v>10909771.678373065</v>
      </c>
      <c r="I167" s="13"/>
      <c r="L167" s="12"/>
    </row>
    <row r="168" spans="1:12" ht="57.75" hidden="1" customHeight="1" x14ac:dyDescent="0.15">
      <c r="A168" s="17">
        <v>43709</v>
      </c>
      <c r="B168" s="17">
        <v>43738</v>
      </c>
      <c r="C168" s="16">
        <v>0.19320000000000001</v>
      </c>
      <c r="D168" s="16">
        <f t="shared" si="14"/>
        <v>0.2898</v>
      </c>
      <c r="E168" s="16">
        <f t="shared" si="15"/>
        <v>2.1433736106823309E-2</v>
      </c>
      <c r="F168" s="16">
        <f t="shared" si="16"/>
        <v>2.1433736106823309E-2</v>
      </c>
      <c r="G168" s="15">
        <f t="shared" si="18"/>
        <v>30</v>
      </c>
      <c r="H168" s="18">
        <f t="shared" si="17"/>
        <v>10909771.678373065</v>
      </c>
      <c r="I168" s="13"/>
      <c r="L168" s="12"/>
    </row>
    <row r="169" spans="1:12" ht="54" hidden="1" customHeight="1" x14ac:dyDescent="0.15">
      <c r="A169" s="17">
        <v>43739</v>
      </c>
      <c r="B169" s="17">
        <v>43768</v>
      </c>
      <c r="C169" s="16">
        <v>0.191</v>
      </c>
      <c r="D169" s="16">
        <f t="shared" si="14"/>
        <v>0.28649999999999998</v>
      </c>
      <c r="E169" s="16">
        <f t="shared" si="15"/>
        <v>2.1215699038257929E-2</v>
      </c>
      <c r="F169" s="16">
        <f t="shared" si="16"/>
        <v>2.1215699038257929E-2</v>
      </c>
      <c r="G169" s="15">
        <f t="shared" si="18"/>
        <v>30</v>
      </c>
      <c r="H169" s="18">
        <f t="shared" si="17"/>
        <v>10798790.810473286</v>
      </c>
      <c r="I169" s="13"/>
      <c r="L169" s="12"/>
    </row>
    <row r="170" spans="1:12" ht="59.25" hidden="1" customHeight="1" x14ac:dyDescent="0.15">
      <c r="A170" s="17">
        <v>43770</v>
      </c>
      <c r="B170" s="17">
        <v>43799</v>
      </c>
      <c r="C170" s="16">
        <v>0.1903</v>
      </c>
      <c r="D170" s="16">
        <f t="shared" si="14"/>
        <v>0.28544999999999998</v>
      </c>
      <c r="E170" s="16">
        <f t="shared" si="15"/>
        <v>2.1146216086632474E-2</v>
      </c>
      <c r="F170" s="16">
        <f t="shared" si="16"/>
        <v>2.1146216086632474E-2</v>
      </c>
      <c r="G170" s="15">
        <f t="shared" si="18"/>
        <v>30</v>
      </c>
      <c r="H170" s="18">
        <f t="shared" si="17"/>
        <v>10763423.98809593</v>
      </c>
      <c r="I170" s="13"/>
      <c r="L170" s="12"/>
    </row>
    <row r="171" spans="1:12" ht="60" hidden="1" customHeight="1" x14ac:dyDescent="0.15">
      <c r="A171" s="17">
        <v>43800</v>
      </c>
      <c r="B171" s="17">
        <v>43829</v>
      </c>
      <c r="C171" s="16">
        <v>0.18909999999999999</v>
      </c>
      <c r="D171" s="16">
        <f t="shared" si="14"/>
        <v>0.28364999999999996</v>
      </c>
      <c r="E171" s="16">
        <f t="shared" si="15"/>
        <v>2.102698132372427E-2</v>
      </c>
      <c r="F171" s="16">
        <f t="shared" si="16"/>
        <v>2.102698132372427E-2</v>
      </c>
      <c r="G171" s="15">
        <f t="shared" si="18"/>
        <v>30</v>
      </c>
      <c r="H171" s="18">
        <f t="shared" si="17"/>
        <v>10702733.493775653</v>
      </c>
      <c r="I171" s="13"/>
      <c r="L171" s="12"/>
    </row>
    <row r="172" spans="1:12" hidden="1" x14ac:dyDescent="0.15">
      <c r="A172" s="17">
        <v>43844</v>
      </c>
      <c r="B172" s="17">
        <v>43861</v>
      </c>
      <c r="C172" s="16">
        <v>0.18770000000000001</v>
      </c>
      <c r="D172" s="16">
        <f t="shared" si="14"/>
        <v>0.28155000000000002</v>
      </c>
      <c r="E172" s="16">
        <f t="shared" si="15"/>
        <v>2.0887680238021122E-2</v>
      </c>
      <c r="F172" s="16">
        <f t="shared" si="16"/>
        <v>2.0887680238021122E-2</v>
      </c>
      <c r="G172" s="15">
        <f t="shared" si="18"/>
        <v>17</v>
      </c>
      <c r="H172" s="18">
        <f t="shared" si="17"/>
        <v>6024703.2366532255</v>
      </c>
      <c r="I172" s="13"/>
      <c r="L172" s="12"/>
    </row>
    <row r="173" spans="1:12" hidden="1" x14ac:dyDescent="0.15">
      <c r="A173" s="17">
        <v>43862</v>
      </c>
      <c r="B173" s="17">
        <v>43889</v>
      </c>
      <c r="C173" s="16">
        <v>0.19059999999999999</v>
      </c>
      <c r="D173" s="16">
        <f t="shared" si="14"/>
        <v>0.28589999999999999</v>
      </c>
      <c r="E173" s="16">
        <f t="shared" si="15"/>
        <v>2.1176000862688671E-2</v>
      </c>
      <c r="F173" s="16">
        <f t="shared" si="16"/>
        <v>2.1176000862688671E-2</v>
      </c>
      <c r="G173" s="15">
        <f t="shared" si="18"/>
        <v>28</v>
      </c>
      <c r="H173" s="18">
        <f t="shared" si="17"/>
        <v>10060012.143167965</v>
      </c>
      <c r="I173" s="13"/>
      <c r="L173" s="12"/>
    </row>
    <row r="174" spans="1:12" hidden="1" x14ac:dyDescent="0.15">
      <c r="A174" s="17">
        <v>43908</v>
      </c>
      <c r="B174" s="17">
        <v>43920</v>
      </c>
      <c r="C174" s="16">
        <v>0.1895</v>
      </c>
      <c r="D174" s="16">
        <f t="shared" si="14"/>
        <v>0.28425</v>
      </c>
      <c r="E174" s="16">
        <f t="shared" si="15"/>
        <v>2.1066743264638976E-2</v>
      </c>
      <c r="F174" s="16">
        <f t="shared" si="16"/>
        <v>2.1066743264638976E-2</v>
      </c>
      <c r="G174" s="15">
        <v>13</v>
      </c>
      <c r="H174" s="14">
        <f t="shared" si="17"/>
        <v>4646621.3394038705</v>
      </c>
      <c r="I174" s="13"/>
      <c r="L174" s="12"/>
    </row>
    <row r="175" spans="1:12" hidden="1" x14ac:dyDescent="0.15">
      <c r="A175" s="17">
        <v>43927</v>
      </c>
      <c r="B175" s="17">
        <v>43951</v>
      </c>
      <c r="C175" s="16">
        <v>0.18690000000000001</v>
      </c>
      <c r="D175" s="16">
        <f t="shared" si="14"/>
        <v>0.28034999999999999</v>
      </c>
      <c r="E175" s="16">
        <f t="shared" si="15"/>
        <v>2.0807985643612081E-2</v>
      </c>
      <c r="F175" s="16">
        <f t="shared" si="16"/>
        <v>2.0807985643612081E-2</v>
      </c>
      <c r="G175" s="15">
        <f>IF(A175="","",DAYS360(A175,B175+(1)))</f>
        <v>25</v>
      </c>
      <c r="H175" s="18">
        <f t="shared" si="17"/>
        <v>8826053.9104987904</v>
      </c>
      <c r="I175" s="13"/>
      <c r="L175" s="12"/>
    </row>
    <row r="176" spans="1:12" hidden="1" x14ac:dyDescent="0.15">
      <c r="A176" s="17">
        <v>43962</v>
      </c>
      <c r="B176" s="17">
        <v>43981</v>
      </c>
      <c r="C176" s="16">
        <v>0.18190000000000001</v>
      </c>
      <c r="D176" s="16">
        <f t="shared" si="14"/>
        <v>0.27285000000000004</v>
      </c>
      <c r="E176" s="16">
        <f t="shared" si="15"/>
        <v>2.0308337615317473E-2</v>
      </c>
      <c r="F176" s="16">
        <f t="shared" si="16"/>
        <v>2.0308337615317473E-2</v>
      </c>
      <c r="G176" s="15">
        <v>30</v>
      </c>
      <c r="H176" s="14">
        <f t="shared" si="17"/>
        <v>10336943.846196594</v>
      </c>
      <c r="I176" s="13"/>
      <c r="L176" s="12"/>
    </row>
    <row r="177" spans="1:12" hidden="1" x14ac:dyDescent="0.15">
      <c r="A177" s="17">
        <v>43983</v>
      </c>
      <c r="B177" s="17">
        <v>44012</v>
      </c>
      <c r="C177" s="16">
        <v>0.1812</v>
      </c>
      <c r="D177" s="16">
        <f t="shared" si="14"/>
        <v>0.27179999999999999</v>
      </c>
      <c r="E177" s="16">
        <f t="shared" si="15"/>
        <v>2.0238171647650516E-2</v>
      </c>
      <c r="F177" s="16">
        <f t="shared" si="16"/>
        <v>2.0238171647650516E-2</v>
      </c>
      <c r="G177" s="15">
        <f>IF(A177="","",DAYS360(A177,B177+(1)))</f>
        <v>30</v>
      </c>
      <c r="H177" s="18">
        <f t="shared" si="17"/>
        <v>10301229.368654113</v>
      </c>
      <c r="I177" s="13"/>
      <c r="L177" s="12"/>
    </row>
    <row r="178" spans="1:12" hidden="1" x14ac:dyDescent="0.15">
      <c r="A178" s="17">
        <v>44013</v>
      </c>
      <c r="B178" s="17">
        <v>44042</v>
      </c>
      <c r="C178" s="16">
        <v>0.1812</v>
      </c>
      <c r="D178" s="16">
        <f t="shared" si="14"/>
        <v>0.27179999999999999</v>
      </c>
      <c r="E178" s="16">
        <f t="shared" si="15"/>
        <v>2.0238171647650516E-2</v>
      </c>
      <c r="F178" s="16">
        <f t="shared" si="16"/>
        <v>2.0238171647650516E-2</v>
      </c>
      <c r="G178" s="15">
        <v>31</v>
      </c>
      <c r="H178" s="14">
        <f t="shared" si="17"/>
        <v>10644603.680942584</v>
      </c>
      <c r="I178" s="13"/>
      <c r="L178" s="12"/>
    </row>
    <row r="179" spans="1:12" hidden="1" x14ac:dyDescent="0.15">
      <c r="A179" s="17">
        <v>44044</v>
      </c>
      <c r="B179" s="17">
        <v>44073</v>
      </c>
      <c r="C179" s="16">
        <v>0.18290000000000001</v>
      </c>
      <c r="D179" s="16">
        <f t="shared" si="14"/>
        <v>0.27434999999999998</v>
      </c>
      <c r="E179" s="16">
        <f t="shared" si="15"/>
        <v>2.040848272831397E-2</v>
      </c>
      <c r="F179" s="16">
        <f t="shared" si="16"/>
        <v>2.040848272831397E-2</v>
      </c>
      <c r="G179" s="15">
        <f>IF(A179="","",DAYS360(A179,B179+(1)))</f>
        <v>30</v>
      </c>
      <c r="H179" s="18">
        <f t="shared" si="17"/>
        <v>10387917.70871181</v>
      </c>
      <c r="I179" s="13"/>
      <c r="L179" s="12"/>
    </row>
    <row r="180" spans="1:12" hidden="1" x14ac:dyDescent="0.15">
      <c r="A180" s="17">
        <v>44075</v>
      </c>
      <c r="B180" s="17">
        <v>44104</v>
      </c>
      <c r="C180" s="16">
        <v>0.1835</v>
      </c>
      <c r="D180" s="16">
        <f t="shared" si="14"/>
        <v>0.27524999999999999</v>
      </c>
      <c r="E180" s="16">
        <f t="shared" si="15"/>
        <v>2.0468517942215714E-2</v>
      </c>
      <c r="F180" s="16">
        <f t="shared" si="16"/>
        <v>2.0468517942215714E-2</v>
      </c>
      <c r="G180" s="15">
        <f>IF(A180="","",DAYS360(A180,B180+(1)))</f>
        <v>30</v>
      </c>
      <c r="H180" s="18">
        <f t="shared" si="17"/>
        <v>10418475.632587798</v>
      </c>
      <c r="I180" s="13"/>
      <c r="L180" s="12"/>
    </row>
    <row r="181" spans="1:12" hidden="1" x14ac:dyDescent="0.15">
      <c r="A181" s="17">
        <v>44105</v>
      </c>
      <c r="B181" s="17">
        <v>44134</v>
      </c>
      <c r="C181" s="16">
        <v>0.18090000000000001</v>
      </c>
      <c r="D181" s="16">
        <f t="shared" si="14"/>
        <v>0.27134999999999998</v>
      </c>
      <c r="E181" s="16">
        <f t="shared" si="15"/>
        <v>2.0208084261774895E-2</v>
      </c>
      <c r="F181" s="16">
        <f t="shared" si="16"/>
        <v>2.0208084261774895E-2</v>
      </c>
      <c r="G181" s="15">
        <f>IF(A181="","",DAYS360(A181,B181+(1)))</f>
        <v>30</v>
      </c>
      <c r="H181" s="18">
        <f t="shared" si="17"/>
        <v>10285914.889243422</v>
      </c>
      <c r="I181" s="13"/>
      <c r="L181" s="12"/>
    </row>
    <row r="182" spans="1:12" hidden="1" x14ac:dyDescent="0.15">
      <c r="A182" s="17">
        <v>44136</v>
      </c>
      <c r="B182" s="17">
        <v>44165</v>
      </c>
      <c r="C182" s="16">
        <v>0.1784</v>
      </c>
      <c r="D182" s="16">
        <f t="shared" si="14"/>
        <v>0.2676</v>
      </c>
      <c r="E182" s="16">
        <f t="shared" si="15"/>
        <v>1.9956975716262315E-2</v>
      </c>
      <c r="F182" s="16">
        <f t="shared" si="16"/>
        <v>1.9956975716262315E-2</v>
      </c>
      <c r="G182" s="15">
        <f>IF(A182="","",DAYS360(A182,B182+(1)))</f>
        <v>30</v>
      </c>
      <c r="H182" s="18">
        <f t="shared" si="17"/>
        <v>10158100.639577519</v>
      </c>
      <c r="I182" s="13"/>
      <c r="L182" s="12"/>
    </row>
    <row r="183" spans="1:12" hidden="1" x14ac:dyDescent="0.15">
      <c r="A183" s="17">
        <v>44166</v>
      </c>
      <c r="B183" s="17">
        <v>44195</v>
      </c>
      <c r="C183" s="16">
        <v>0.17460000000000001</v>
      </c>
      <c r="D183" s="16">
        <f t="shared" si="14"/>
        <v>0.26190000000000002</v>
      </c>
      <c r="E183" s="16">
        <f t="shared" si="15"/>
        <v>1.9573983490916769E-2</v>
      </c>
      <c r="F183" s="16">
        <f t="shared" si="16"/>
        <v>1.9573983490916769E-2</v>
      </c>
      <c r="G183" s="15">
        <v>31</v>
      </c>
      <c r="H183" s="14">
        <f t="shared" si="17"/>
        <v>10295262.850105857</v>
      </c>
      <c r="I183" s="13"/>
      <c r="L183" s="12"/>
    </row>
    <row r="184" spans="1:12" hidden="1" x14ac:dyDescent="0.15">
      <c r="A184" s="17">
        <v>44197</v>
      </c>
      <c r="B184" s="17">
        <v>44226</v>
      </c>
      <c r="C184" s="16">
        <v>0.17319999999999999</v>
      </c>
      <c r="D184" s="16">
        <f t="shared" si="14"/>
        <v>0.25979999999999998</v>
      </c>
      <c r="E184" s="16">
        <f t="shared" si="15"/>
        <v>1.9432481245112987E-2</v>
      </c>
      <c r="F184" s="16">
        <f t="shared" si="16"/>
        <v>1.9432481245112987E-2</v>
      </c>
      <c r="G184" s="15">
        <v>31</v>
      </c>
      <c r="H184" s="14">
        <f t="shared" si="17"/>
        <v>10220837.385554595</v>
      </c>
      <c r="I184" s="13"/>
      <c r="L184" s="12"/>
    </row>
    <row r="185" spans="1:12" hidden="1" x14ac:dyDescent="0.15">
      <c r="A185" s="17">
        <v>44228</v>
      </c>
      <c r="B185" s="17">
        <v>44255</v>
      </c>
      <c r="C185" s="16">
        <v>0.1754</v>
      </c>
      <c r="D185" s="16">
        <f t="shared" si="14"/>
        <v>0.2631</v>
      </c>
      <c r="E185" s="16">
        <f t="shared" si="15"/>
        <v>1.9654745030757592E-2</v>
      </c>
      <c r="F185" s="16">
        <f t="shared" si="16"/>
        <v>1.9654745030757592E-2</v>
      </c>
      <c r="G185" s="15">
        <v>28</v>
      </c>
      <c r="H185" s="18">
        <f t="shared" si="17"/>
        <v>9337314.2059452403</v>
      </c>
      <c r="I185" s="13"/>
      <c r="L185" s="12"/>
    </row>
    <row r="186" spans="1:12" hidden="1" x14ac:dyDescent="0.15">
      <c r="A186" s="17">
        <v>44256</v>
      </c>
      <c r="B186" s="17">
        <v>44285</v>
      </c>
      <c r="C186" s="16">
        <v>0.1741</v>
      </c>
      <c r="D186" s="16">
        <f t="shared" si="14"/>
        <v>0.26114999999999999</v>
      </c>
      <c r="E186" s="16">
        <f t="shared" si="15"/>
        <v>1.9523471771100809E-2</v>
      </c>
      <c r="F186" s="16">
        <f t="shared" si="16"/>
        <v>1.9523471771100809E-2</v>
      </c>
      <c r="G186" s="15">
        <f>IF(A186="","",DAYS360(A186,B186+(1)))</f>
        <v>30</v>
      </c>
      <c r="H186" s="18">
        <f t="shared" si="17"/>
        <v>9937447.1314903125</v>
      </c>
      <c r="I186" s="13"/>
      <c r="L186" s="12"/>
    </row>
    <row r="187" spans="1:12" hidden="1" x14ac:dyDescent="0.15">
      <c r="A187" s="17">
        <v>44287</v>
      </c>
      <c r="B187" s="17">
        <v>44316</v>
      </c>
      <c r="C187" s="16">
        <v>0.1731</v>
      </c>
      <c r="D187" s="16">
        <f t="shared" si="14"/>
        <v>0.25964999999999999</v>
      </c>
      <c r="E187" s="16">
        <f t="shared" si="15"/>
        <v>1.942236567004052E-2</v>
      </c>
      <c r="F187" s="16">
        <f t="shared" si="16"/>
        <v>1.942236567004052E-2</v>
      </c>
      <c r="G187" s="15">
        <f>IF(A187="","",DAYS360(A187,B187+(1)))</f>
        <v>30</v>
      </c>
      <c r="H187" s="18">
        <f t="shared" si="17"/>
        <v>9885984.126050625</v>
      </c>
      <c r="I187" s="13"/>
      <c r="L187" s="12"/>
    </row>
    <row r="188" spans="1:12" hidden="1" x14ac:dyDescent="0.15">
      <c r="A188" s="17">
        <v>44317</v>
      </c>
      <c r="B188" s="17">
        <v>44346</v>
      </c>
      <c r="C188" s="16">
        <v>0.17219999999999999</v>
      </c>
      <c r="D188" s="16">
        <f t="shared" si="14"/>
        <v>0.25829999999999997</v>
      </c>
      <c r="E188" s="16">
        <f t="shared" si="15"/>
        <v>1.9331275772907164E-2</v>
      </c>
      <c r="F188" s="16">
        <f t="shared" si="16"/>
        <v>1.9331275772907164E-2</v>
      </c>
      <c r="G188" s="15">
        <f>IF(A188="","",DAYS360(A188,B188+(1)))</f>
        <v>30</v>
      </c>
      <c r="H188" s="18">
        <f t="shared" si="17"/>
        <v>9839619.3684097473</v>
      </c>
      <c r="I188" s="13"/>
      <c r="L188" s="12"/>
    </row>
    <row r="189" spans="1:12" hidden="1" x14ac:dyDescent="0.15">
      <c r="A189" s="17">
        <v>44348</v>
      </c>
      <c r="B189" s="17">
        <v>44377</v>
      </c>
      <c r="C189" s="16">
        <v>0.1721</v>
      </c>
      <c r="D189" s="16">
        <f t="shared" si="14"/>
        <v>0.25814999999999999</v>
      </c>
      <c r="E189" s="16">
        <f t="shared" si="15"/>
        <v>1.9321149143988858E-2</v>
      </c>
      <c r="F189" s="16">
        <f t="shared" si="16"/>
        <v>1.9321149143988858E-2</v>
      </c>
      <c r="G189" s="15">
        <f>IF(A189="","",DAYS360(A189,B189+(1)))</f>
        <v>30</v>
      </c>
      <c r="H189" s="18">
        <f t="shared" si="17"/>
        <v>9834464.9142903294</v>
      </c>
      <c r="I189" s="13"/>
      <c r="L189" s="12"/>
    </row>
    <row r="190" spans="1:12" hidden="1" x14ac:dyDescent="0.15">
      <c r="A190" s="17">
        <v>44393</v>
      </c>
      <c r="B190" s="17">
        <v>44407</v>
      </c>
      <c r="C190" s="16">
        <v>0.17180000000000001</v>
      </c>
      <c r="D190" s="16">
        <f t="shared" si="14"/>
        <v>0.25770000000000004</v>
      </c>
      <c r="E190" s="16">
        <f t="shared" si="15"/>
        <v>1.9290762615578938E-2</v>
      </c>
      <c r="F190" s="16">
        <f t="shared" si="16"/>
        <v>1.9290762615578938E-2</v>
      </c>
      <c r="G190" s="15">
        <v>30</v>
      </c>
      <c r="H190" s="18">
        <f t="shared" si="17"/>
        <v>9818998.171329679</v>
      </c>
      <c r="I190" s="13"/>
      <c r="L190" s="12"/>
    </row>
    <row r="191" spans="1:12" hidden="1" x14ac:dyDescent="0.15">
      <c r="A191" s="17">
        <v>44409</v>
      </c>
      <c r="B191" s="17">
        <v>44438</v>
      </c>
      <c r="C191" s="16">
        <v>0.1724</v>
      </c>
      <c r="D191" s="16">
        <f t="shared" si="14"/>
        <v>0.2586</v>
      </c>
      <c r="E191" s="16">
        <f t="shared" si="15"/>
        <v>1.9351525711433615E-2</v>
      </c>
      <c r="F191" s="16">
        <f t="shared" si="16"/>
        <v>1.9351525711433615E-2</v>
      </c>
      <c r="G191" s="15">
        <f t="shared" ref="G191:G195" si="19">IF(A191="","",DAYS360(A191,B191+(1)))</f>
        <v>30</v>
      </c>
      <c r="H191" s="18">
        <f t="shared" si="17"/>
        <v>9849926.5871197097</v>
      </c>
      <c r="I191" s="13"/>
      <c r="L191" s="12"/>
    </row>
    <row r="192" spans="1:12" hidden="1" x14ac:dyDescent="0.15">
      <c r="A192" s="17">
        <v>44440</v>
      </c>
      <c r="B192" s="17">
        <v>44469</v>
      </c>
      <c r="C192" s="16">
        <v>0.1719</v>
      </c>
      <c r="D192" s="16">
        <f t="shared" si="14"/>
        <v>0.25785000000000002</v>
      </c>
      <c r="E192" s="16">
        <f t="shared" si="15"/>
        <v>1.9300892565577765E-2</v>
      </c>
      <c r="F192" s="16">
        <f t="shared" si="16"/>
        <v>1.9300892565577765E-2</v>
      </c>
      <c r="G192" s="15">
        <f t="shared" si="19"/>
        <v>30</v>
      </c>
      <c r="H192" s="18">
        <f t="shared" si="17"/>
        <v>9824154.3158790823</v>
      </c>
      <c r="I192" s="13"/>
      <c r="L192" s="12"/>
    </row>
    <row r="193" spans="1:12" hidden="1" x14ac:dyDescent="0.15">
      <c r="A193" s="17">
        <v>44470</v>
      </c>
      <c r="B193" s="17">
        <v>44499</v>
      </c>
      <c r="C193" s="16">
        <v>0.17080000000000001</v>
      </c>
      <c r="D193" s="16">
        <f t="shared" si="14"/>
        <v>0.25619999999999998</v>
      </c>
      <c r="E193" s="16">
        <f t="shared" si="15"/>
        <v>1.9189402159464075E-2</v>
      </c>
      <c r="F193" s="16">
        <f t="shared" si="16"/>
        <v>1.9189402159464075E-2</v>
      </c>
      <c r="G193" s="15">
        <f t="shared" si="19"/>
        <v>30</v>
      </c>
      <c r="H193" s="18">
        <f t="shared" si="17"/>
        <v>9767405.6991672143</v>
      </c>
      <c r="I193" s="13"/>
      <c r="L193" s="12"/>
    </row>
    <row r="194" spans="1:12" hidden="1" x14ac:dyDescent="0.15">
      <c r="A194" s="17">
        <v>44501</v>
      </c>
      <c r="B194" s="17">
        <v>44530</v>
      </c>
      <c r="C194" s="16">
        <v>0.17269999999999999</v>
      </c>
      <c r="D194" s="16">
        <f t="shared" si="14"/>
        <v>0.25905</v>
      </c>
      <c r="E194" s="16">
        <f t="shared" si="15"/>
        <v>1.9381892324737526E-2</v>
      </c>
      <c r="F194" s="16">
        <f t="shared" si="16"/>
        <v>1.9381892324737526E-2</v>
      </c>
      <c r="G194" s="15">
        <f t="shared" si="19"/>
        <v>30</v>
      </c>
      <c r="H194" s="18">
        <f t="shared" si="17"/>
        <v>9865383.1932914015</v>
      </c>
      <c r="I194" s="13"/>
      <c r="L194" s="12"/>
    </row>
    <row r="195" spans="1:12" hidden="1" x14ac:dyDescent="0.15">
      <c r="A195" s="17">
        <v>44531</v>
      </c>
      <c r="B195" s="17">
        <v>44560</v>
      </c>
      <c r="C195" s="16">
        <v>0.17460000000000001</v>
      </c>
      <c r="D195" s="16">
        <f t="shared" si="14"/>
        <v>0.26190000000000002</v>
      </c>
      <c r="E195" s="16">
        <f t="shared" si="15"/>
        <v>1.9573983490916769E-2</v>
      </c>
      <c r="F195" s="16">
        <f t="shared" si="16"/>
        <v>1.9573983490916769E-2</v>
      </c>
      <c r="G195" s="15">
        <f t="shared" si="19"/>
        <v>30</v>
      </c>
      <c r="H195" s="18">
        <f t="shared" si="17"/>
        <v>9963157.5968766361</v>
      </c>
      <c r="I195" s="13"/>
      <c r="L195" s="12"/>
    </row>
    <row r="196" spans="1:12" x14ac:dyDescent="0.15">
      <c r="A196" s="17">
        <v>44562</v>
      </c>
      <c r="B196" s="17">
        <v>44591</v>
      </c>
      <c r="C196" s="16">
        <v>0.17660000000000001</v>
      </c>
      <c r="D196" s="16">
        <f t="shared" si="14"/>
        <v>0.26490000000000002</v>
      </c>
      <c r="E196" s="16">
        <f t="shared" si="15"/>
        <v>1.9775755563363528E-2</v>
      </c>
      <c r="F196" s="16">
        <f t="shared" si="16"/>
        <v>1.9775755563363528E-2</v>
      </c>
      <c r="G196" s="15">
        <v>17</v>
      </c>
      <c r="H196" s="14">
        <f>IF(G196="","",((B$11*F196)/30)*G196)</f>
        <v>5703987.0963261537</v>
      </c>
      <c r="I196" s="13"/>
      <c r="L196" s="12"/>
    </row>
    <row r="197" spans="1:12" x14ac:dyDescent="0.15">
      <c r="A197" s="17">
        <v>44593</v>
      </c>
      <c r="B197" s="17">
        <v>44620</v>
      </c>
      <c r="C197" s="16">
        <v>0.183</v>
      </c>
      <c r="D197" s="16">
        <f t="shared" si="14"/>
        <v>0.27449999999999997</v>
      </c>
      <c r="E197" s="16">
        <f t="shared" si="15"/>
        <v>2.0418491295787433E-2</v>
      </c>
      <c r="F197" s="16">
        <f t="shared" si="16"/>
        <v>2.0418491295787433E-2</v>
      </c>
      <c r="G197" s="15">
        <v>28</v>
      </c>
      <c r="H197" s="18">
        <f t="shared" si="17"/>
        <v>9700144.5982520841</v>
      </c>
      <c r="I197" s="13"/>
      <c r="L197" s="12"/>
    </row>
    <row r="198" spans="1:12" x14ac:dyDescent="0.15">
      <c r="A198" s="17">
        <v>44621</v>
      </c>
      <c r="B198" s="17">
        <v>44650</v>
      </c>
      <c r="C198" s="16">
        <v>0.1847</v>
      </c>
      <c r="D198" s="16">
        <f t="shared" si="14"/>
        <v>0.27705000000000002</v>
      </c>
      <c r="E198" s="16">
        <f t="shared" si="15"/>
        <v>2.0588471944052777E-2</v>
      </c>
      <c r="F198" s="16">
        <f t="shared" si="16"/>
        <v>2.0588471944052777E-2</v>
      </c>
      <c r="G198" s="15">
        <v>31</v>
      </c>
      <c r="H198" s="18">
        <f t="shared" si="17"/>
        <v>10828849.960173625</v>
      </c>
      <c r="I198" s="13"/>
      <c r="L198" s="12"/>
    </row>
    <row r="199" spans="1:12" x14ac:dyDescent="0.15">
      <c r="A199" s="17">
        <v>44652</v>
      </c>
      <c r="B199" s="17">
        <v>44681</v>
      </c>
      <c r="C199" s="16">
        <v>0.1905</v>
      </c>
      <c r="D199" s="16">
        <f t="shared" si="14"/>
        <v>0.28575</v>
      </c>
      <c r="E199" s="16">
        <f t="shared" si="15"/>
        <v>2.1166073665768392E-2</v>
      </c>
      <c r="F199" s="16">
        <f t="shared" si="16"/>
        <v>2.1166073665768392E-2</v>
      </c>
      <c r="G199" s="15">
        <f>IF(A199="","",DAYS360(A199,B199+(1)))</f>
        <v>30</v>
      </c>
      <c r="H199" s="18">
        <f t="shared" si="17"/>
        <v>10773531.495876111</v>
      </c>
      <c r="I199" s="13"/>
      <c r="L199" s="12"/>
    </row>
    <row r="200" spans="1:12" x14ac:dyDescent="0.15">
      <c r="A200" s="17">
        <v>44682</v>
      </c>
      <c r="B200" s="17">
        <v>44711</v>
      </c>
      <c r="C200" s="16">
        <v>0.1971</v>
      </c>
      <c r="D200" s="16">
        <f t="shared" si="14"/>
        <v>0.29564999999999997</v>
      </c>
      <c r="E200" s="16">
        <f t="shared" si="15"/>
        <v>2.1819002655476094E-2</v>
      </c>
      <c r="F200" s="16">
        <f t="shared" si="16"/>
        <v>2.1819002655476094E-2</v>
      </c>
      <c r="G200" s="15">
        <v>31</v>
      </c>
      <c r="H200" s="18">
        <f t="shared" si="17"/>
        <v>11476068.096691908</v>
      </c>
      <c r="I200" s="13"/>
      <c r="L200" s="12"/>
    </row>
    <row r="201" spans="1:12" ht="16.5" customHeight="1" x14ac:dyDescent="0.15">
      <c r="A201" s="17">
        <v>44713</v>
      </c>
      <c r="B201" s="17">
        <v>44742</v>
      </c>
      <c r="C201" s="16">
        <v>0.20399999999999999</v>
      </c>
      <c r="D201" s="16">
        <f t="shared" si="14"/>
        <v>0.30599999999999999</v>
      </c>
      <c r="E201" s="16">
        <f t="shared" si="15"/>
        <v>2.2496738540053407E-2</v>
      </c>
      <c r="F201" s="16">
        <f t="shared" si="16"/>
        <v>2.2496738540053407E-2</v>
      </c>
      <c r="G201" s="15">
        <v>30</v>
      </c>
      <c r="H201" s="18">
        <f t="shared" si="17"/>
        <v>11450839.916887185</v>
      </c>
      <c r="I201" s="13"/>
      <c r="L201" s="12"/>
    </row>
    <row r="202" spans="1:12" ht="16.5" customHeight="1" x14ac:dyDescent="0.15">
      <c r="A202" s="17">
        <v>44743</v>
      </c>
      <c r="B202" s="17">
        <v>44772</v>
      </c>
      <c r="C202" s="16">
        <v>0.21279999999999999</v>
      </c>
      <c r="D202" s="16">
        <f t="shared" si="14"/>
        <v>0.31919999999999998</v>
      </c>
      <c r="E202" s="16">
        <f t="shared" si="15"/>
        <v>2.3353989277085985E-2</v>
      </c>
      <c r="F202" s="16">
        <f t="shared" si="16"/>
        <v>2.3353989277085985E-2</v>
      </c>
      <c r="G202" s="15">
        <v>31</v>
      </c>
      <c r="H202" s="18">
        <f t="shared" si="17"/>
        <v>12283419.893437993</v>
      </c>
      <c r="I202" s="13"/>
      <c r="L202" s="12"/>
    </row>
    <row r="203" spans="1:12" ht="16.5" customHeight="1" x14ac:dyDescent="0.15">
      <c r="A203" s="17">
        <v>44774</v>
      </c>
      <c r="B203" s="17">
        <v>44803</v>
      </c>
      <c r="C203" s="16">
        <v>0.22209999999999999</v>
      </c>
      <c r="D203" s="16">
        <f t="shared" si="14"/>
        <v>0.33315</v>
      </c>
      <c r="E203" s="16">
        <f t="shared" si="15"/>
        <v>2.4251443652343774E-2</v>
      </c>
      <c r="F203" s="16">
        <f t="shared" si="16"/>
        <v>2.4251443652343774E-2</v>
      </c>
      <c r="G203" s="15">
        <v>31</v>
      </c>
      <c r="H203" s="18">
        <f t="shared" si="17"/>
        <v>12755450.979677748</v>
      </c>
      <c r="I203" s="13"/>
      <c r="L203" s="12"/>
    </row>
    <row r="204" spans="1:12" ht="16.5" customHeight="1" x14ac:dyDescent="0.15">
      <c r="A204" s="17">
        <v>44805</v>
      </c>
      <c r="B204" s="17">
        <v>44834</v>
      </c>
      <c r="C204" s="16">
        <v>0.23499999999999999</v>
      </c>
      <c r="D204" s="16">
        <f t="shared" si="14"/>
        <v>0.35249999999999998</v>
      </c>
      <c r="E204" s="16">
        <f t="shared" si="15"/>
        <v>2.548215212897964E-2</v>
      </c>
      <c r="F204" s="16">
        <f t="shared" si="16"/>
        <v>2.548215212897964E-2</v>
      </c>
      <c r="G204" s="15">
        <f>IF(A204="","",DAYS360(A204,B204+(1)))</f>
        <v>30</v>
      </c>
      <c r="H204" s="18">
        <f t="shared" si="17"/>
        <v>12970415.433650637</v>
      </c>
      <c r="I204" s="13"/>
      <c r="L204" s="12"/>
    </row>
    <row r="205" spans="1:12" ht="16.5" customHeight="1" x14ac:dyDescent="0.15">
      <c r="A205" s="17">
        <v>44835</v>
      </c>
      <c r="B205" s="17">
        <v>44864</v>
      </c>
      <c r="C205" s="16">
        <v>0.24610000000000001</v>
      </c>
      <c r="D205" s="16">
        <f t="shared" si="14"/>
        <v>0.36915000000000003</v>
      </c>
      <c r="E205" s="16">
        <f t="shared" si="15"/>
        <v>2.6528282142108894E-2</v>
      </c>
      <c r="F205" s="16">
        <f t="shared" si="16"/>
        <v>2.6528282142108894E-2</v>
      </c>
      <c r="G205" s="15">
        <v>31</v>
      </c>
      <c r="H205" s="18">
        <f t="shared" si="17"/>
        <v>13952992.130677875</v>
      </c>
      <c r="I205" s="13"/>
      <c r="L205" s="12"/>
    </row>
    <row r="206" spans="1:12" ht="16.5" customHeight="1" x14ac:dyDescent="0.15">
      <c r="A206" s="17">
        <v>44866</v>
      </c>
      <c r="B206" s="17">
        <v>44895</v>
      </c>
      <c r="C206" s="16">
        <v>0.25779999999999997</v>
      </c>
      <c r="D206" s="16">
        <f t="shared" si="14"/>
        <v>0.38669999999999993</v>
      </c>
      <c r="E206" s="16">
        <f t="shared" si="15"/>
        <v>2.7618410366888613E-2</v>
      </c>
      <c r="F206" s="16">
        <f t="shared" si="16"/>
        <v>2.7618410366888613E-2</v>
      </c>
      <c r="G206" s="15">
        <f>IF(A206="","",DAYS360(A206,B206+(1)))</f>
        <v>30</v>
      </c>
      <c r="H206" s="18">
        <f t="shared" si="17"/>
        <v>14057770.876746304</v>
      </c>
      <c r="I206" s="13"/>
      <c r="L206" s="12"/>
    </row>
    <row r="207" spans="1:12" ht="16.5" customHeight="1" x14ac:dyDescent="0.15">
      <c r="A207" s="17">
        <v>44896</v>
      </c>
      <c r="B207" s="17">
        <v>44925</v>
      </c>
      <c r="C207" s="16">
        <v>0.27639999999999998</v>
      </c>
      <c r="D207" s="16">
        <f t="shared" ref="D207:D235" si="20">IF(A207="","",C207*1.5)</f>
        <v>0.41459999999999997</v>
      </c>
      <c r="E207" s="16">
        <f t="shared" ref="E207:E235" si="21">IF(D207="","", (POWER((1+D207),(1/12)))-1)</f>
        <v>2.9325672006971892E-2</v>
      </c>
      <c r="F207" s="16">
        <f t="shared" ref="F207:F235" si="22">IF(A207="","",IF(D$9=0,E207,MIN(E207,D$9)))</f>
        <v>2.9325672006971892E-2</v>
      </c>
      <c r="G207" s="15">
        <v>31</v>
      </c>
      <c r="H207" s="18">
        <f t="shared" ref="H207:H235" si="23">IF(G207="","",((B$11*F207)/30)*G207)</f>
        <v>15424325.953266982</v>
      </c>
      <c r="I207" s="13"/>
      <c r="L207" s="12"/>
    </row>
    <row r="208" spans="1:12" ht="16.5" customHeight="1" x14ac:dyDescent="0.15">
      <c r="A208" s="17">
        <v>44927</v>
      </c>
      <c r="B208" s="17">
        <v>44956</v>
      </c>
      <c r="C208" s="16">
        <v>0.28839999999999999</v>
      </c>
      <c r="D208" s="16">
        <f t="shared" si="20"/>
        <v>0.43259999999999998</v>
      </c>
      <c r="E208" s="16">
        <f t="shared" si="21"/>
        <v>3.041082430433617E-2</v>
      </c>
      <c r="F208" s="16">
        <f t="shared" si="22"/>
        <v>3.041082430433617E-2</v>
      </c>
      <c r="G208" s="15">
        <v>31</v>
      </c>
      <c r="H208" s="18">
        <f t="shared" si="23"/>
        <v>15995079.889937349</v>
      </c>
      <c r="I208" s="13"/>
      <c r="L208" s="12"/>
    </row>
    <row r="209" spans="1:12" ht="16.5" customHeight="1" x14ac:dyDescent="0.15">
      <c r="A209" s="17">
        <v>44958</v>
      </c>
      <c r="B209" s="17">
        <v>44985</v>
      </c>
      <c r="C209" s="16">
        <v>0.30180000000000001</v>
      </c>
      <c r="D209" s="16">
        <f t="shared" si="20"/>
        <v>0.45269999999999999</v>
      </c>
      <c r="E209" s="16">
        <f t="shared" si="21"/>
        <v>3.1607904974429113E-2</v>
      </c>
      <c r="F209" s="16">
        <f t="shared" si="22"/>
        <v>3.1607904974429113E-2</v>
      </c>
      <c r="G209" s="15">
        <v>28</v>
      </c>
      <c r="H209" s="18">
        <f t="shared" si="23"/>
        <v>15015862.056518791</v>
      </c>
      <c r="I209" s="13"/>
      <c r="L209" s="12"/>
    </row>
    <row r="210" spans="1:12" ht="16.5" customHeight="1" x14ac:dyDescent="0.15">
      <c r="A210" s="17">
        <v>44986</v>
      </c>
      <c r="B210" s="17">
        <v>45015</v>
      </c>
      <c r="C210" s="16">
        <v>0.30840000000000001</v>
      </c>
      <c r="D210" s="16">
        <f t="shared" si="20"/>
        <v>0.46260000000000001</v>
      </c>
      <c r="E210" s="16">
        <f t="shared" si="21"/>
        <v>3.2191941393584944E-2</v>
      </c>
      <c r="F210" s="16">
        <f t="shared" si="22"/>
        <v>3.2191941393584944E-2</v>
      </c>
      <c r="G210" s="15">
        <v>31</v>
      </c>
      <c r="H210" s="18">
        <f t="shared" si="23"/>
        <v>16931888.108312562</v>
      </c>
      <c r="I210" s="13"/>
      <c r="L210" s="12"/>
    </row>
    <row r="211" spans="1:12" ht="16.5" customHeight="1" x14ac:dyDescent="0.15">
      <c r="A211" s="17">
        <v>45017</v>
      </c>
      <c r="B211" s="17">
        <v>45046</v>
      </c>
      <c r="C211" s="16">
        <v>0.31390000000000001</v>
      </c>
      <c r="D211" s="16">
        <f t="shared" si="20"/>
        <v>0.47084999999999999</v>
      </c>
      <c r="E211" s="16">
        <f t="shared" si="21"/>
        <v>3.2675876808137438E-2</v>
      </c>
      <c r="F211" s="16">
        <f t="shared" si="22"/>
        <v>3.2675876808137438E-2</v>
      </c>
      <c r="G211" s="15">
        <f>IF(A211="","",DAYS360(A211,B211+(1)))</f>
        <v>30</v>
      </c>
      <c r="H211" s="18">
        <f t="shared" si="23"/>
        <v>16632021.295341955</v>
      </c>
      <c r="I211" s="13"/>
      <c r="L211" s="12"/>
    </row>
    <row r="212" spans="1:12" ht="16.5" customHeight="1" x14ac:dyDescent="0.15">
      <c r="A212" s="17">
        <v>45047</v>
      </c>
      <c r="B212" s="17">
        <v>45076</v>
      </c>
      <c r="C212" s="16">
        <v>0.30270000000000002</v>
      </c>
      <c r="D212" s="16">
        <f t="shared" si="20"/>
        <v>0.45405000000000006</v>
      </c>
      <c r="E212" s="16">
        <f t="shared" si="21"/>
        <v>3.1687760751144545E-2</v>
      </c>
      <c r="F212" s="16">
        <f t="shared" si="22"/>
        <v>3.1687760751144545E-2</v>
      </c>
      <c r="G212" s="15">
        <v>31</v>
      </c>
      <c r="H212" s="18">
        <f t="shared" si="23"/>
        <v>16666705.896410324</v>
      </c>
      <c r="I212" s="13"/>
      <c r="L212" s="12"/>
    </row>
    <row r="213" spans="1:12" ht="16.5" customHeight="1" x14ac:dyDescent="0.15">
      <c r="A213" s="17">
        <v>45078</v>
      </c>
      <c r="B213" s="17">
        <v>45107</v>
      </c>
      <c r="C213" s="16">
        <v>0.29759999999999998</v>
      </c>
      <c r="D213" s="16">
        <f t="shared" si="20"/>
        <v>0.44639999999999996</v>
      </c>
      <c r="E213" s="16">
        <f t="shared" si="21"/>
        <v>3.1234342878250443E-2</v>
      </c>
      <c r="F213" s="16">
        <f t="shared" si="22"/>
        <v>3.1234342878250443E-2</v>
      </c>
      <c r="G213" s="15">
        <v>30</v>
      </c>
      <c r="H213" s="14">
        <f t="shared" si="23"/>
        <v>15898280.525029473</v>
      </c>
      <c r="I213" s="13"/>
      <c r="L213" s="12"/>
    </row>
    <row r="214" spans="1:12" ht="16.5" customHeight="1" x14ac:dyDescent="0.15">
      <c r="A214" s="17">
        <v>45108</v>
      </c>
      <c r="B214" s="17">
        <v>45137</v>
      </c>
      <c r="C214" s="16">
        <v>0.29360000000000003</v>
      </c>
      <c r="D214" s="16">
        <f t="shared" si="20"/>
        <v>0.44040000000000001</v>
      </c>
      <c r="E214" s="16">
        <f t="shared" si="21"/>
        <v>3.0877180194344378E-2</v>
      </c>
      <c r="F214" s="16">
        <f t="shared" si="22"/>
        <v>3.0877180194344378E-2</v>
      </c>
      <c r="G214" s="15">
        <v>31</v>
      </c>
      <c r="H214" s="18">
        <f t="shared" si="23"/>
        <v>16240367.542885331</v>
      </c>
      <c r="I214" s="13"/>
      <c r="L214" s="12"/>
    </row>
    <row r="215" spans="1:12" ht="16.5" customHeight="1" x14ac:dyDescent="0.15">
      <c r="A215" s="17">
        <v>45139</v>
      </c>
      <c r="B215" s="17">
        <v>45168</v>
      </c>
      <c r="C215" s="16">
        <v>0.28749999999999998</v>
      </c>
      <c r="D215" s="16">
        <f t="shared" si="20"/>
        <v>0.43124999999999997</v>
      </c>
      <c r="E215" s="16">
        <f t="shared" si="21"/>
        <v>3.0329872667392177E-2</v>
      </c>
      <c r="F215" s="16">
        <f t="shared" si="22"/>
        <v>3.0329872667392177E-2</v>
      </c>
      <c r="G215" s="15">
        <f>IF(A215="","",DAYS360(A215,B215+(1)))</f>
        <v>30</v>
      </c>
      <c r="H215" s="18">
        <f t="shared" si="23"/>
        <v>15437905.187702619</v>
      </c>
      <c r="I215" s="13"/>
      <c r="L215" s="12"/>
    </row>
    <row r="216" spans="1:12" x14ac:dyDescent="0.15">
      <c r="A216" s="17">
        <v>45170</v>
      </c>
      <c r="B216" s="17">
        <v>45199</v>
      </c>
      <c r="C216" s="16">
        <v>0.28029999999999999</v>
      </c>
      <c r="D216" s="16">
        <f t="shared" si="20"/>
        <v>0.42044999999999999</v>
      </c>
      <c r="E216" s="16">
        <f t="shared" si="21"/>
        <v>2.9679728036762887E-2</v>
      </c>
      <c r="F216" s="16">
        <f t="shared" si="22"/>
        <v>2.9679728036762887E-2</v>
      </c>
      <c r="G216" s="15">
        <f>IF(A216="","",DAYS360(A216,B216+(1)))</f>
        <v>30</v>
      </c>
      <c r="H216" s="18">
        <f t="shared" si="23"/>
        <v>15106981.570712309</v>
      </c>
      <c r="I216" s="13"/>
      <c r="L216" s="12"/>
    </row>
    <row r="217" spans="1:12" ht="16.5" customHeight="1" x14ac:dyDescent="0.15">
      <c r="A217" s="17">
        <v>45200</v>
      </c>
      <c r="B217" s="17">
        <v>45229</v>
      </c>
      <c r="C217" s="16">
        <v>0.26529999999999998</v>
      </c>
      <c r="D217" s="16">
        <f t="shared" si="20"/>
        <v>0.39794999999999997</v>
      </c>
      <c r="E217" s="16">
        <f t="shared" si="21"/>
        <v>2.8310577727206798E-2</v>
      </c>
      <c r="F217" s="16">
        <f t="shared" si="22"/>
        <v>2.8310577727206798E-2</v>
      </c>
      <c r="G217" s="15">
        <v>31</v>
      </c>
      <c r="H217" s="18">
        <f t="shared" si="23"/>
        <v>14890420.198586537</v>
      </c>
      <c r="I217" s="13"/>
      <c r="L217" s="12"/>
    </row>
    <row r="218" spans="1:12" ht="16.5" customHeight="1" x14ac:dyDescent="0.15">
      <c r="A218" s="17">
        <v>45231</v>
      </c>
      <c r="B218" s="17">
        <v>45260</v>
      </c>
      <c r="C218" s="16">
        <v>0.25519999999999998</v>
      </c>
      <c r="D218" s="16">
        <f t="shared" si="20"/>
        <v>0.38279999999999997</v>
      </c>
      <c r="E218" s="16">
        <f t="shared" si="21"/>
        <v>2.7377257079175044E-2</v>
      </c>
      <c r="F218" s="16">
        <f t="shared" si="22"/>
        <v>2.7377257079175044E-2</v>
      </c>
      <c r="G218" s="15">
        <f>IF(A218="","",DAYS360(A218,B218+(1)))</f>
        <v>30</v>
      </c>
      <c r="H218" s="18">
        <f t="shared" si="23"/>
        <v>13935023.853300096</v>
      </c>
      <c r="I218" s="13"/>
      <c r="L218" s="12"/>
    </row>
    <row r="219" spans="1:12" ht="16.5" customHeight="1" x14ac:dyDescent="0.15">
      <c r="A219" s="17">
        <v>45261</v>
      </c>
      <c r="B219" s="17">
        <v>45290</v>
      </c>
      <c r="C219" s="16">
        <v>0.25040000000000001</v>
      </c>
      <c r="D219" s="16">
        <f t="shared" si="20"/>
        <v>0.37560000000000004</v>
      </c>
      <c r="E219" s="16">
        <f t="shared" si="21"/>
        <v>2.6930408406342421E-2</v>
      </c>
      <c r="F219" s="16">
        <f t="shared" si="22"/>
        <v>2.6930408406342421E-2</v>
      </c>
      <c r="G219" s="15">
        <v>31</v>
      </c>
      <c r="H219" s="18">
        <f t="shared" si="23"/>
        <v>14164497.141455904</v>
      </c>
      <c r="I219" s="13"/>
      <c r="L219" s="12"/>
    </row>
    <row r="220" spans="1:12" ht="16.5" customHeight="1" x14ac:dyDescent="0.15">
      <c r="A220" s="17">
        <v>45292</v>
      </c>
      <c r="B220" s="17">
        <v>45321</v>
      </c>
      <c r="C220" s="16">
        <v>0.23319999999999999</v>
      </c>
      <c r="D220" s="16">
        <f t="shared" si="20"/>
        <v>0.3498</v>
      </c>
      <c r="E220" s="16">
        <f t="shared" si="21"/>
        <v>2.5311398067152435E-2</v>
      </c>
      <c r="F220" s="16">
        <f t="shared" si="22"/>
        <v>2.5311398067152435E-2</v>
      </c>
      <c r="G220" s="15">
        <v>31</v>
      </c>
      <c r="H220" s="14">
        <f t="shared" si="23"/>
        <v>13312951.670053275</v>
      </c>
      <c r="I220" s="13"/>
      <c r="L220" s="12"/>
    </row>
    <row r="221" spans="1:12" ht="16.5" customHeight="1" x14ac:dyDescent="0.15">
      <c r="A221" s="17">
        <v>45323</v>
      </c>
      <c r="B221" s="17">
        <v>45351</v>
      </c>
      <c r="C221" s="16">
        <v>0.2331</v>
      </c>
      <c r="D221" s="16">
        <f t="shared" si="20"/>
        <v>0.34965000000000002</v>
      </c>
      <c r="E221" s="16">
        <f t="shared" si="21"/>
        <v>2.5301902552775868E-2</v>
      </c>
      <c r="F221" s="16">
        <f t="shared" si="22"/>
        <v>2.5301902552775868E-2</v>
      </c>
      <c r="G221" s="15">
        <v>29</v>
      </c>
      <c r="H221" s="18">
        <f t="shared" si="23"/>
        <v>12449379.452717485</v>
      </c>
      <c r="I221" s="13"/>
      <c r="L221" s="12"/>
    </row>
    <row r="222" spans="1:12" ht="18" customHeight="1" x14ac:dyDescent="0.15">
      <c r="A222" s="17">
        <v>45352</v>
      </c>
      <c r="B222" s="17">
        <v>45381</v>
      </c>
      <c r="C222" s="16">
        <v>0.222</v>
      </c>
      <c r="D222" s="16">
        <f t="shared" si="20"/>
        <v>0.33300000000000002</v>
      </c>
      <c r="E222" s="16">
        <f t="shared" si="21"/>
        <v>2.4241839479260285E-2</v>
      </c>
      <c r="F222" s="16">
        <f t="shared" si="22"/>
        <v>2.4241839479260285E-2</v>
      </c>
      <c r="G222" s="15">
        <v>31</v>
      </c>
      <c r="H222" s="14">
        <f t="shared" si="23"/>
        <v>12750399.504774934</v>
      </c>
      <c r="I222" s="13"/>
      <c r="L222" s="12"/>
    </row>
    <row r="223" spans="1:12" ht="16.5" customHeight="1" x14ac:dyDescent="0.15">
      <c r="A223" s="17">
        <v>45383</v>
      </c>
      <c r="B223" s="17">
        <v>45412</v>
      </c>
      <c r="C223" s="16">
        <v>0.22059999999999999</v>
      </c>
      <c r="D223" s="16">
        <f t="shared" si="20"/>
        <v>0.33089999999999997</v>
      </c>
      <c r="E223" s="16">
        <f t="shared" si="21"/>
        <v>2.4107276932201271E-2</v>
      </c>
      <c r="F223" s="16">
        <f t="shared" si="22"/>
        <v>2.4107276932201271E-2</v>
      </c>
      <c r="G223" s="15">
        <f>IF(A223="","",DAYS360(A223,B223+(1)))</f>
        <v>30</v>
      </c>
      <c r="H223" s="14">
        <f t="shared" si="23"/>
        <v>12270603.958490448</v>
      </c>
      <c r="I223" s="13"/>
      <c r="L223" s="12"/>
    </row>
    <row r="224" spans="1:12" ht="16.5" customHeight="1" x14ac:dyDescent="0.15">
      <c r="A224" s="17">
        <v>45413</v>
      </c>
      <c r="B224" s="17">
        <v>45442</v>
      </c>
      <c r="C224" s="16">
        <v>0.2102</v>
      </c>
      <c r="D224" s="16">
        <f t="shared" si="20"/>
        <v>0.31530000000000002</v>
      </c>
      <c r="E224" s="16">
        <f t="shared" si="21"/>
        <v>2.3101532064367492E-2</v>
      </c>
      <c r="F224" s="16">
        <f t="shared" si="22"/>
        <v>2.3101532064367492E-2</v>
      </c>
      <c r="G224" s="15">
        <v>31</v>
      </c>
      <c r="H224" s="14">
        <f t="shared" si="23"/>
        <v>12150635.814788489</v>
      </c>
      <c r="I224" s="13"/>
      <c r="L224" s="12"/>
    </row>
    <row r="225" spans="1:12" ht="16.5" customHeight="1" x14ac:dyDescent="0.15">
      <c r="A225" s="17">
        <v>45444</v>
      </c>
      <c r="B225" s="17">
        <v>45473</v>
      </c>
      <c r="C225" s="16">
        <v>0.2056</v>
      </c>
      <c r="D225" s="16">
        <f t="shared" si="20"/>
        <v>0.30840000000000001</v>
      </c>
      <c r="E225" s="16">
        <f t="shared" si="21"/>
        <v>2.2653191301707398E-2</v>
      </c>
      <c r="F225" s="16">
        <f t="shared" si="22"/>
        <v>2.2653191301707398E-2</v>
      </c>
      <c r="G225" s="15">
        <f>IF(A225="","",DAYS360(A225,B225+(1)))</f>
        <v>30</v>
      </c>
      <c r="H225" s="14">
        <f t="shared" si="23"/>
        <v>11530474.372569066</v>
      </c>
      <c r="I225" s="13"/>
      <c r="L225" s="12"/>
    </row>
    <row r="226" spans="1:12" ht="16.5" customHeight="1" x14ac:dyDescent="0.15">
      <c r="A226" s="17">
        <v>45474</v>
      </c>
      <c r="B226" s="17">
        <v>45503</v>
      </c>
      <c r="C226" s="16">
        <v>0.1966</v>
      </c>
      <c r="D226" s="16">
        <f t="shared" si="20"/>
        <v>0.2949</v>
      </c>
      <c r="E226" s="16">
        <f t="shared" si="21"/>
        <v>2.1769698724889874E-2</v>
      </c>
      <c r="F226" s="16">
        <f t="shared" si="22"/>
        <v>2.1769698724889874E-2</v>
      </c>
      <c r="G226" s="15">
        <v>31</v>
      </c>
      <c r="H226" s="14">
        <f t="shared" si="23"/>
        <v>11450135.872667912</v>
      </c>
      <c r="I226" s="13"/>
      <c r="L226" s="12"/>
    </row>
    <row r="227" spans="1:12" ht="16.5" customHeight="1" x14ac:dyDescent="0.15">
      <c r="A227" s="17">
        <v>45505</v>
      </c>
      <c r="B227" s="17">
        <v>45534</v>
      </c>
      <c r="C227" s="16">
        <v>0.19470000000000001</v>
      </c>
      <c r="D227" s="16">
        <f t="shared" si="20"/>
        <v>0.29205000000000003</v>
      </c>
      <c r="E227" s="16">
        <f t="shared" si="21"/>
        <v>2.1582104744219066E-2</v>
      </c>
      <c r="F227" s="16">
        <f t="shared" si="22"/>
        <v>2.1582104744219066E-2</v>
      </c>
      <c r="G227" s="15">
        <v>31</v>
      </c>
      <c r="H227" s="14">
        <f t="shared" si="23"/>
        <v>11351467.691967756</v>
      </c>
      <c r="I227" s="13"/>
      <c r="L227" s="12"/>
    </row>
    <row r="228" spans="1:12" ht="16.5" customHeight="1" x14ac:dyDescent="0.15">
      <c r="A228" s="17">
        <v>45536</v>
      </c>
      <c r="B228" s="17">
        <v>45565</v>
      </c>
      <c r="C228" s="16">
        <v>0.1923</v>
      </c>
      <c r="D228" s="16">
        <f t="shared" si="20"/>
        <v>0.28844999999999998</v>
      </c>
      <c r="E228" s="16">
        <f t="shared" si="21"/>
        <v>2.1344601002089014E-2</v>
      </c>
      <c r="F228" s="16">
        <f t="shared" si="22"/>
        <v>2.1344601002089014E-2</v>
      </c>
      <c r="G228" s="15">
        <f>IF(A228="","",DAYS360(A228,B228+(1)))</f>
        <v>30</v>
      </c>
      <c r="H228" s="14">
        <f t="shared" si="23"/>
        <v>10864401.910063308</v>
      </c>
      <c r="I228" s="13"/>
      <c r="L228" s="12"/>
    </row>
    <row r="229" spans="1:12" ht="16.5" customHeight="1" x14ac:dyDescent="0.15">
      <c r="A229" s="17">
        <v>45566</v>
      </c>
      <c r="B229" s="17">
        <v>45596</v>
      </c>
      <c r="C229" s="16">
        <v>0.18779999999999999</v>
      </c>
      <c r="D229" s="16">
        <f t="shared" si="20"/>
        <v>0.28170000000000001</v>
      </c>
      <c r="E229" s="16">
        <f t="shared" si="21"/>
        <v>2.0897637252162315E-2</v>
      </c>
      <c r="F229" s="16">
        <f t="shared" si="22"/>
        <v>2.0897637252162315E-2</v>
      </c>
      <c r="G229" s="15">
        <v>31</v>
      </c>
      <c r="H229" s="14">
        <f t="shared" si="23"/>
        <v>10991460.606728971</v>
      </c>
      <c r="I229" s="13"/>
      <c r="L229" s="12"/>
    </row>
    <row r="230" spans="1:12" ht="16.5" customHeight="1" x14ac:dyDescent="0.15">
      <c r="A230" s="17">
        <v>45597</v>
      </c>
      <c r="B230" s="17">
        <v>45626</v>
      </c>
      <c r="C230" s="16">
        <v>0.186</v>
      </c>
      <c r="D230" s="16">
        <f t="shared" si="20"/>
        <v>0.27900000000000003</v>
      </c>
      <c r="E230" s="16">
        <f t="shared" si="21"/>
        <v>2.071824734194827E-2</v>
      </c>
      <c r="F230" s="16">
        <f t="shared" si="22"/>
        <v>2.071824734194827E-2</v>
      </c>
      <c r="G230" s="15">
        <f>IF(A230="","",DAYS360(A230,B230+(1)))</f>
        <v>30</v>
      </c>
      <c r="H230" s="14">
        <f t="shared" si="23"/>
        <v>10545587.89705167</v>
      </c>
      <c r="I230" s="13"/>
      <c r="L230" s="12"/>
    </row>
    <row r="231" spans="1:12" x14ac:dyDescent="0.15">
      <c r="A231" s="17">
        <v>45627</v>
      </c>
      <c r="B231" s="17">
        <v>45657</v>
      </c>
      <c r="C231" s="16">
        <v>0.1759</v>
      </c>
      <c r="D231" s="16">
        <f t="shared" si="20"/>
        <v>0.26385000000000003</v>
      </c>
      <c r="E231" s="16">
        <f t="shared" si="21"/>
        <v>1.9705185284566218E-2</v>
      </c>
      <c r="F231" s="16">
        <f t="shared" si="22"/>
        <v>1.9705185284566218E-2</v>
      </c>
      <c r="G231" s="15">
        <v>31</v>
      </c>
      <c r="H231" s="14">
        <f t="shared" si="23"/>
        <v>10364270.620172344</v>
      </c>
      <c r="I231" s="13"/>
      <c r="L231" s="12"/>
    </row>
    <row r="232" spans="1:12" ht="16.5" customHeight="1" x14ac:dyDescent="0.15">
      <c r="A232" s="17">
        <v>45658</v>
      </c>
      <c r="B232" s="17">
        <v>45688</v>
      </c>
      <c r="C232" s="16">
        <v>0.16589999999999999</v>
      </c>
      <c r="D232" s="16">
        <f t="shared" si="20"/>
        <v>0.24884999999999999</v>
      </c>
      <c r="E232" s="16">
        <f t="shared" si="21"/>
        <v>1.8691126523929125E-2</v>
      </c>
      <c r="F232" s="16">
        <f t="shared" si="22"/>
        <v>1.8691126523929125E-2</v>
      </c>
      <c r="G232" s="15">
        <v>31</v>
      </c>
      <c r="H232" s="14">
        <f t="shared" si="23"/>
        <v>9830909.5140359197</v>
      </c>
      <c r="I232" s="13"/>
      <c r="L232" s="12"/>
    </row>
    <row r="233" spans="1:12" ht="16.5" customHeight="1" x14ac:dyDescent="0.15">
      <c r="A233" s="17">
        <v>45689</v>
      </c>
      <c r="B233" s="17">
        <v>45707</v>
      </c>
      <c r="C233" s="16">
        <v>0.17530000000000001</v>
      </c>
      <c r="D233" s="16">
        <f t="shared" si="20"/>
        <v>0.26295000000000002</v>
      </c>
      <c r="E233" s="16">
        <f t="shared" si="21"/>
        <v>1.9644653685569002E-2</v>
      </c>
      <c r="F233" s="16">
        <f t="shared" si="22"/>
        <v>1.9644653685569002E-2</v>
      </c>
      <c r="G233" s="15">
        <v>28</v>
      </c>
      <c r="H233" s="14">
        <f t="shared" si="23"/>
        <v>9332520.144224314</v>
      </c>
      <c r="I233" s="13"/>
      <c r="L233" s="12"/>
    </row>
    <row r="234" spans="1:12" ht="16.5" customHeight="1" x14ac:dyDescent="0.15">
      <c r="A234" s="17">
        <v>45717</v>
      </c>
      <c r="B234" s="17">
        <v>45732</v>
      </c>
      <c r="C234" s="16">
        <v>0.1661</v>
      </c>
      <c r="D234" s="16">
        <f t="shared" si="20"/>
        <v>0.24914999999999998</v>
      </c>
      <c r="E234" s="16">
        <f t="shared" si="21"/>
        <v>1.8711516862731203E-2</v>
      </c>
      <c r="F234" s="16">
        <f t="shared" si="22"/>
        <v>1.8711516862731203E-2</v>
      </c>
      <c r="G234" s="15">
        <v>31</v>
      </c>
      <c r="H234" s="14">
        <f t="shared" si="23"/>
        <v>9841634.1525678542</v>
      </c>
      <c r="I234" s="13"/>
      <c r="L234" s="12"/>
    </row>
    <row r="235" spans="1:12" ht="16.5" customHeight="1" x14ac:dyDescent="0.15">
      <c r="A235" s="17">
        <v>45748</v>
      </c>
      <c r="B235" s="17">
        <v>45777</v>
      </c>
      <c r="C235" s="16">
        <v>0.17080000000000001</v>
      </c>
      <c r="D235" s="16">
        <f t="shared" si="20"/>
        <v>0.25619999999999998</v>
      </c>
      <c r="E235" s="16">
        <f t="shared" si="21"/>
        <v>1.9189402159464075E-2</v>
      </c>
      <c r="F235" s="16">
        <f t="shared" si="22"/>
        <v>1.9189402159464075E-2</v>
      </c>
      <c r="G235" s="15">
        <v>16</v>
      </c>
      <c r="H235" s="14">
        <f t="shared" si="23"/>
        <v>5209283.0395558476</v>
      </c>
      <c r="I235" s="13"/>
      <c r="L235" s="12"/>
    </row>
    <row r="236" spans="1:12" x14ac:dyDescent="0.15">
      <c r="A236" s="94" t="s">
        <v>2</v>
      </c>
      <c r="B236" s="94"/>
      <c r="C236" s="94"/>
      <c r="D236" s="94"/>
      <c r="E236" s="94"/>
      <c r="F236" s="94"/>
      <c r="G236" s="94"/>
      <c r="H236" s="11">
        <f>SUM(H196:H234)</f>
        <v>497329662.88073164</v>
      </c>
    </row>
    <row r="237" spans="1:12" x14ac:dyDescent="0.15">
      <c r="A237" s="94" t="s">
        <v>1</v>
      </c>
      <c r="B237" s="94"/>
      <c r="C237" s="94"/>
      <c r="D237" s="94"/>
      <c r="E237" s="94"/>
      <c r="F237" s="94"/>
      <c r="G237" s="94"/>
      <c r="H237" s="10">
        <f>(B11)</f>
        <v>509000000</v>
      </c>
    </row>
    <row r="238" spans="1:12" x14ac:dyDescent="0.15">
      <c r="A238" s="94" t="s">
        <v>0</v>
      </c>
      <c r="B238" s="94"/>
      <c r="C238" s="94"/>
      <c r="D238" s="94"/>
      <c r="E238" s="94"/>
      <c r="F238" s="94"/>
      <c r="G238" s="94"/>
      <c r="H238" s="9">
        <f>SUM(H236:H237)</f>
        <v>1006329662.8807316</v>
      </c>
    </row>
    <row r="239" spans="1:12" x14ac:dyDescent="0.15">
      <c r="A239" s="8"/>
      <c r="B239" s="5"/>
      <c r="C239" s="7"/>
      <c r="D239" s="7"/>
      <c r="E239" s="7"/>
      <c r="F239" s="7"/>
      <c r="G239" s="7"/>
      <c r="H239" s="6"/>
    </row>
    <row r="240" spans="1:12" x14ac:dyDescent="0.15">
      <c r="A240" s="5"/>
    </row>
    <row r="241" spans="1:11" x14ac:dyDescent="0.15">
      <c r="A241" s="5"/>
    </row>
    <row r="242" spans="1:11" x14ac:dyDescent="0.15">
      <c r="A242" s="65" t="s">
        <v>16</v>
      </c>
      <c r="B242" s="66">
        <f>(H238-521864340)</f>
        <v>484465322.88073158</v>
      </c>
      <c r="C242" s="98"/>
      <c r="D242" s="99"/>
      <c r="E242" s="99"/>
      <c r="F242" s="99"/>
      <c r="G242" s="99"/>
      <c r="H242" s="100"/>
    </row>
    <row r="243" spans="1:11" x14ac:dyDescent="0.15">
      <c r="A243" s="106" t="s">
        <v>15</v>
      </c>
      <c r="B243" s="106"/>
      <c r="C243" s="47" t="s">
        <v>14</v>
      </c>
      <c r="D243" s="106" t="s">
        <v>13</v>
      </c>
      <c r="E243" s="106"/>
      <c r="F243" s="48" t="s">
        <v>12</v>
      </c>
      <c r="G243" s="106" t="s">
        <v>11</v>
      </c>
      <c r="H243" s="106"/>
    </row>
    <row r="244" spans="1:11" ht="26" x14ac:dyDescent="0.15">
      <c r="A244" s="49" t="s">
        <v>10</v>
      </c>
      <c r="B244" s="49" t="s">
        <v>9</v>
      </c>
      <c r="C244" s="50" t="s">
        <v>8</v>
      </c>
      <c r="D244" s="50" t="s">
        <v>7</v>
      </c>
      <c r="E244" s="50" t="s">
        <v>6</v>
      </c>
      <c r="F244" s="47" t="s">
        <v>5</v>
      </c>
      <c r="G244" s="47" t="s">
        <v>4</v>
      </c>
      <c r="H244" s="51" t="s">
        <v>3</v>
      </c>
    </row>
    <row r="245" spans="1:11" x14ac:dyDescent="0.15">
      <c r="A245" s="17">
        <v>45764</v>
      </c>
      <c r="B245" s="17">
        <v>45777</v>
      </c>
      <c r="C245" s="16">
        <v>0.17080000000000001</v>
      </c>
      <c r="D245" s="16">
        <f t="shared" ref="D245:D249" si="24">IF(A245="","",C245*1.5)</f>
        <v>0.25619999999999998</v>
      </c>
      <c r="E245" s="16">
        <f t="shared" ref="E245:E249" si="25">IF(D245="","", (POWER((1+D245),(1/12)))-1)</f>
        <v>1.9189402159464075E-2</v>
      </c>
      <c r="F245" s="16">
        <f t="shared" ref="F245:F249" si="26">IF(A245="","",IF(D$9=0,E245,MIN(E245,D$9)))</f>
        <v>1.9189402159464075E-2</v>
      </c>
      <c r="G245" s="15">
        <v>14</v>
      </c>
      <c r="H245" s="14">
        <f>IF(G245="","",((B$242*F245)/30)*G245)</f>
        <v>4338413.2927673869</v>
      </c>
    </row>
    <row r="246" spans="1:11" x14ac:dyDescent="0.15">
      <c r="A246" s="17">
        <v>45778</v>
      </c>
      <c r="B246" s="17">
        <v>45808</v>
      </c>
      <c r="C246" s="16">
        <v>0.1731</v>
      </c>
      <c r="D246" s="16">
        <f t="shared" si="24"/>
        <v>0.25964999999999999</v>
      </c>
      <c r="E246" s="16">
        <f t="shared" si="25"/>
        <v>1.942236567004052E-2</v>
      </c>
      <c r="F246" s="16">
        <f t="shared" si="26"/>
        <v>1.942236567004052E-2</v>
      </c>
      <c r="G246" s="15">
        <v>31</v>
      </c>
      <c r="H246" s="14">
        <f>IF(G246="","",((B$242*F246)/30)*G246)</f>
        <v>9723111.4106252789</v>
      </c>
    </row>
    <row r="247" spans="1:11" x14ac:dyDescent="0.15">
      <c r="A247" s="17">
        <v>45809</v>
      </c>
      <c r="B247" s="17">
        <v>45838</v>
      </c>
      <c r="C247" s="16">
        <v>0.17030000000000001</v>
      </c>
      <c r="D247" s="16">
        <f t="shared" si="24"/>
        <v>0.25545000000000001</v>
      </c>
      <c r="E247" s="16">
        <f t="shared" si="25"/>
        <v>1.9138680319671364E-2</v>
      </c>
      <c r="F247" s="16">
        <f t="shared" si="26"/>
        <v>1.9138680319671364E-2</v>
      </c>
      <c r="G247" s="15">
        <v>30</v>
      </c>
      <c r="H247" s="14">
        <f>IF(G247="","",((B$242*F247)/30)*G247)</f>
        <v>9272026.9405806903</v>
      </c>
    </row>
    <row r="248" spans="1:11" x14ac:dyDescent="0.15">
      <c r="A248" s="17">
        <v>45839</v>
      </c>
      <c r="B248" s="17">
        <v>45869</v>
      </c>
      <c r="C248" s="16">
        <v>0.16520000000000001</v>
      </c>
      <c r="D248" s="16">
        <f t="shared" si="24"/>
        <v>0.24780000000000002</v>
      </c>
      <c r="E248" s="16">
        <f t="shared" si="25"/>
        <v>1.8619724961859152E-2</v>
      </c>
      <c r="F248" s="16">
        <f t="shared" si="26"/>
        <v>1.8619724961859152E-2</v>
      </c>
      <c r="G248" s="15">
        <v>31</v>
      </c>
      <c r="H248" s="14">
        <f>IF(G248="","",((B$242*F248)/30)*G248)</f>
        <v>9321298.1011174303</v>
      </c>
    </row>
    <row r="249" spans="1:11" x14ac:dyDescent="0.15">
      <c r="A249" s="17">
        <v>45870</v>
      </c>
      <c r="B249" s="17">
        <v>45900</v>
      </c>
      <c r="C249" s="16">
        <v>0.1678</v>
      </c>
      <c r="D249" s="16">
        <f t="shared" si="24"/>
        <v>0.25170000000000003</v>
      </c>
      <c r="E249" s="16">
        <f t="shared" si="25"/>
        <v>1.8884653730303347E-2</v>
      </c>
      <c r="F249" s="16">
        <f t="shared" si="26"/>
        <v>1.8884653730303347E-2</v>
      </c>
      <c r="G249" s="15">
        <v>31</v>
      </c>
      <c r="H249" s="14">
        <f>IF(G249="","",((B$242*F249)/30)*G249)</f>
        <v>9453925.1958402973</v>
      </c>
    </row>
    <row r="250" spans="1:11" x14ac:dyDescent="0.15">
      <c r="A250" s="94" t="s">
        <v>2</v>
      </c>
      <c r="B250" s="94"/>
      <c r="C250" s="94"/>
      <c r="D250" s="94"/>
      <c r="E250" s="94"/>
      <c r="F250" s="94"/>
      <c r="G250" s="94"/>
      <c r="H250" s="73">
        <f>SUM(H245:H249)</f>
        <v>42108774.940931089</v>
      </c>
    </row>
    <row r="251" spans="1:11" x14ac:dyDescent="0.15">
      <c r="A251" s="94" t="s">
        <v>1</v>
      </c>
      <c r="B251" s="94"/>
      <c r="C251" s="94"/>
      <c r="D251" s="94"/>
      <c r="E251" s="94"/>
      <c r="F251" s="94"/>
      <c r="G251" s="94"/>
      <c r="H251" s="73">
        <f>+B242</f>
        <v>484465322.88073158</v>
      </c>
    </row>
    <row r="252" spans="1:11" x14ac:dyDescent="0.15">
      <c r="A252" s="94" t="s">
        <v>0</v>
      </c>
      <c r="B252" s="94"/>
      <c r="C252" s="94"/>
      <c r="D252" s="94"/>
      <c r="E252" s="94"/>
      <c r="F252" s="94"/>
      <c r="G252" s="94"/>
      <c r="H252" s="9">
        <f>SUM(H250:H251)</f>
        <v>526574097.82166266</v>
      </c>
    </row>
    <row r="254" spans="1:11" ht="30" customHeight="1" x14ac:dyDescent="0.15">
      <c r="A254" s="105" t="s">
        <v>33</v>
      </c>
      <c r="B254" s="105"/>
      <c r="C254" s="71"/>
      <c r="D254" s="71"/>
      <c r="E254" s="71"/>
      <c r="F254" s="71"/>
      <c r="G254" s="71"/>
      <c r="H254" s="72"/>
      <c r="K254" s="79"/>
    </row>
    <row r="255" spans="1:11" x14ac:dyDescent="0.15">
      <c r="A255" s="46" t="s">
        <v>34</v>
      </c>
      <c r="B255" s="74">
        <f>+H251</f>
        <v>484465322.88073158</v>
      </c>
      <c r="C255" s="71"/>
      <c r="D255" s="71"/>
      <c r="E255" s="71"/>
      <c r="F255" s="71"/>
      <c r="G255" s="71"/>
      <c r="H255" s="72"/>
    </row>
    <row r="256" spans="1:11" x14ac:dyDescent="0.15">
      <c r="A256" s="46" t="s">
        <v>3</v>
      </c>
      <c r="B256" s="74">
        <f>+H250</f>
        <v>42108774.940931089</v>
      </c>
      <c r="C256" s="71"/>
      <c r="D256" s="78"/>
      <c r="E256" s="71"/>
      <c r="F256" s="71"/>
      <c r="G256" s="71"/>
      <c r="H256" s="72"/>
    </row>
    <row r="257" spans="1:8" ht="39" customHeight="1" x14ac:dyDescent="0.15">
      <c r="A257" s="75" t="s">
        <v>35</v>
      </c>
      <c r="B257" s="74">
        <v>32000000</v>
      </c>
      <c r="C257" s="71"/>
      <c r="D257" s="71"/>
      <c r="E257" s="71"/>
      <c r="F257" s="71"/>
      <c r="G257" s="71"/>
      <c r="H257" s="72"/>
    </row>
    <row r="258" spans="1:8" x14ac:dyDescent="0.15">
      <c r="A258" s="76" t="s">
        <v>23</v>
      </c>
      <c r="B258" s="77">
        <f>SUM(B255:B257)</f>
        <v>558574097.82166266</v>
      </c>
      <c r="C258" s="71"/>
      <c r="D258" s="71"/>
      <c r="E258" s="71"/>
      <c r="F258" s="71"/>
      <c r="G258" s="71"/>
      <c r="H258" s="72"/>
    </row>
    <row r="259" spans="1:8" x14ac:dyDescent="0.15">
      <c r="A259" s="5"/>
    </row>
    <row r="260" spans="1:8" x14ac:dyDescent="0.15">
      <c r="A260" s="103" t="s">
        <v>29</v>
      </c>
      <c r="B260" s="103"/>
      <c r="C260" s="103"/>
      <c r="D260" s="102">
        <v>521864340</v>
      </c>
      <c r="E260" s="102"/>
    </row>
    <row r="261" spans="1:8" ht="28" customHeight="1" x14ac:dyDescent="0.15">
      <c r="A261" s="104" t="s">
        <v>31</v>
      </c>
      <c r="B261" s="104"/>
      <c r="C261" s="104"/>
      <c r="D261" s="102">
        <f>(521864340-H236)</f>
        <v>24534677.119268358</v>
      </c>
      <c r="E261" s="102"/>
    </row>
    <row r="262" spans="1:8" x14ac:dyDescent="0.15">
      <c r="A262" s="4"/>
    </row>
    <row r="263" spans="1:8" x14ac:dyDescent="0.15">
      <c r="A263" s="90" t="s">
        <v>24</v>
      </c>
      <c r="B263" s="90"/>
      <c r="C263" s="90"/>
      <c r="D263" s="90"/>
      <c r="E263" s="90"/>
      <c r="F263" s="90"/>
      <c r="G263" s="90"/>
      <c r="H263" s="90"/>
    </row>
    <row r="264" spans="1:8" ht="111" customHeight="1" x14ac:dyDescent="0.15">
      <c r="A264" s="89" t="s">
        <v>27</v>
      </c>
      <c r="B264" s="89"/>
      <c r="C264" s="89"/>
      <c r="D264" s="89"/>
      <c r="E264" s="89"/>
      <c r="F264" s="89"/>
      <c r="G264" s="89"/>
      <c r="H264" s="89"/>
    </row>
    <row r="265" spans="1:8" ht="19" customHeight="1" x14ac:dyDescent="0.15">
      <c r="A265" s="68"/>
      <c r="B265" s="68"/>
      <c r="C265" s="68"/>
      <c r="D265" s="68"/>
      <c r="E265" s="68"/>
      <c r="F265" s="68"/>
      <c r="G265" s="68"/>
      <c r="H265" s="68"/>
    </row>
    <row r="266" spans="1:8" x14ac:dyDescent="0.15">
      <c r="A266" s="107" t="s">
        <v>28</v>
      </c>
      <c r="B266" s="107"/>
      <c r="C266" s="107"/>
      <c r="D266" s="107"/>
      <c r="E266" s="107"/>
      <c r="F266" s="107"/>
      <c r="G266" s="107"/>
      <c r="H266" s="107"/>
    </row>
    <row r="267" spans="1:8" x14ac:dyDescent="0.15">
      <c r="A267" s="1"/>
      <c r="B267" s="1"/>
      <c r="H267" s="69"/>
    </row>
    <row r="268" spans="1:8" ht="13" customHeight="1" x14ac:dyDescent="0.15">
      <c r="A268" s="89" t="s">
        <v>30</v>
      </c>
      <c r="B268" s="89"/>
      <c r="C268" s="89"/>
      <c r="D268" s="89"/>
      <c r="E268" s="89"/>
      <c r="F268" s="89"/>
      <c r="G268" s="89"/>
      <c r="H268" s="89"/>
    </row>
    <row r="269" spans="1:8" ht="26" customHeight="1" x14ac:dyDescent="0.15">
      <c r="A269" s="89"/>
      <c r="B269" s="89"/>
      <c r="C269" s="89"/>
      <c r="D269" s="89"/>
      <c r="E269" s="89"/>
      <c r="F269" s="89"/>
      <c r="G269" s="89"/>
      <c r="H269" s="89"/>
    </row>
    <row r="270" spans="1:8" ht="21" customHeight="1" x14ac:dyDescent="0.15">
      <c r="A270" s="68"/>
      <c r="B270" s="68"/>
      <c r="C270" s="68"/>
      <c r="D270" s="68"/>
      <c r="E270" s="68"/>
      <c r="F270" s="68"/>
      <c r="G270" s="68"/>
      <c r="H270" s="68"/>
    </row>
    <row r="271" spans="1:8" ht="93" customHeight="1" x14ac:dyDescent="0.15">
      <c r="A271" s="89" t="s">
        <v>32</v>
      </c>
      <c r="B271" s="89"/>
      <c r="C271" s="89"/>
      <c r="D271" s="89"/>
      <c r="E271" s="89"/>
      <c r="F271" s="89"/>
      <c r="G271" s="89"/>
      <c r="H271" s="89"/>
    </row>
    <row r="272" spans="1:8" x14ac:dyDescent="0.15">
      <c r="A272" s="1"/>
      <c r="B272" s="1"/>
      <c r="H272" s="70"/>
    </row>
    <row r="273" spans="1:8" ht="51" customHeight="1" x14ac:dyDescent="0.15">
      <c r="A273" s="89" t="s">
        <v>36</v>
      </c>
      <c r="B273" s="89"/>
      <c r="C273" s="89"/>
      <c r="D273" s="89"/>
      <c r="E273" s="89"/>
      <c r="F273" s="89"/>
      <c r="G273" s="89"/>
      <c r="H273" s="89"/>
    </row>
    <row r="274" spans="1:8" ht="18" customHeight="1" x14ac:dyDescent="0.15">
      <c r="A274" s="68"/>
      <c r="B274" s="68"/>
      <c r="C274" s="68"/>
      <c r="D274" s="68"/>
      <c r="E274" s="68"/>
      <c r="F274" s="68"/>
      <c r="G274" s="68"/>
      <c r="H274" s="68"/>
    </row>
    <row r="275" spans="1:8" ht="40" customHeight="1" x14ac:dyDescent="0.15">
      <c r="A275" s="89" t="s">
        <v>37</v>
      </c>
      <c r="B275" s="89"/>
      <c r="C275" s="89"/>
      <c r="D275" s="89"/>
      <c r="E275" s="89"/>
      <c r="F275" s="89"/>
      <c r="G275" s="89"/>
      <c r="H275" s="89"/>
    </row>
    <row r="276" spans="1:8" x14ac:dyDescent="0.15">
      <c r="A276" s="1"/>
      <c r="B276" s="1"/>
      <c r="H276" s="69"/>
    </row>
    <row r="277" spans="1:8" x14ac:dyDescent="0.15">
      <c r="A277" s="101" t="s">
        <v>26</v>
      </c>
      <c r="B277" s="101"/>
      <c r="C277" s="101"/>
      <c r="D277" s="101"/>
      <c r="E277" s="101"/>
      <c r="F277" s="101"/>
      <c r="G277" s="101"/>
      <c r="H277" s="101"/>
    </row>
    <row r="278" spans="1:8" ht="13" customHeight="1" x14ac:dyDescent="0.15">
      <c r="A278" s="101"/>
      <c r="B278" s="101"/>
      <c r="C278" s="101"/>
      <c r="D278" s="101"/>
      <c r="E278" s="101"/>
      <c r="F278" s="101"/>
      <c r="G278" s="101"/>
      <c r="H278" s="101"/>
    </row>
    <row r="279" spans="1:8" ht="13" customHeight="1" x14ac:dyDescent="0.15">
      <c r="A279" s="101"/>
      <c r="B279" s="101"/>
      <c r="C279" s="101"/>
      <c r="D279" s="101"/>
      <c r="E279" s="101"/>
      <c r="F279" s="101"/>
      <c r="G279" s="101"/>
      <c r="H279" s="101"/>
    </row>
    <row r="280" spans="1:8" ht="13" customHeight="1" x14ac:dyDescent="0.2">
      <c r="A280" s="67"/>
      <c r="B280" s="67"/>
      <c r="C280" s="67"/>
      <c r="D280" s="67"/>
      <c r="E280" s="67"/>
      <c r="F280" s="67"/>
      <c r="G280" s="67"/>
    </row>
    <row r="281" spans="1:8" ht="13" customHeight="1" x14ac:dyDescent="0.2">
      <c r="A281" s="67"/>
      <c r="B281" s="67"/>
      <c r="C281" s="67"/>
      <c r="D281" s="67"/>
      <c r="E281" s="67"/>
      <c r="F281" s="67"/>
      <c r="G281" s="67"/>
    </row>
    <row r="282" spans="1:8" ht="13" customHeight="1" x14ac:dyDescent="0.2">
      <c r="A282" s="67"/>
      <c r="B282" s="67"/>
      <c r="C282" s="67"/>
      <c r="D282" s="67"/>
      <c r="E282" s="67"/>
      <c r="F282" s="67"/>
      <c r="G282" s="67"/>
    </row>
  </sheetData>
  <mergeCells count="34">
    <mergeCell ref="D243:E243"/>
    <mergeCell ref="G243:H243"/>
    <mergeCell ref="A250:G250"/>
    <mergeCell ref="A251:G251"/>
    <mergeCell ref="A252:G252"/>
    <mergeCell ref="A277:H279"/>
    <mergeCell ref="D260:E260"/>
    <mergeCell ref="A260:C260"/>
    <mergeCell ref="D261:E261"/>
    <mergeCell ref="A261:C261"/>
    <mergeCell ref="A275:H275"/>
    <mergeCell ref="A264:H264"/>
    <mergeCell ref="A266:H266"/>
    <mergeCell ref="A268:H269"/>
    <mergeCell ref="A263:H263"/>
    <mergeCell ref="A273:H273"/>
    <mergeCell ref="A271:H271"/>
    <mergeCell ref="A7:C7"/>
    <mergeCell ref="A237:G237"/>
    <mergeCell ref="A238:G238"/>
    <mergeCell ref="A8:C8"/>
    <mergeCell ref="A9:C9"/>
    <mergeCell ref="A13:B13"/>
    <mergeCell ref="D13:E13"/>
    <mergeCell ref="G13:H13"/>
    <mergeCell ref="A236:G236"/>
    <mergeCell ref="C242:H242"/>
    <mergeCell ref="A254:B254"/>
    <mergeCell ref="A243:B243"/>
    <mergeCell ref="A1:H1"/>
    <mergeCell ref="A2:H2"/>
    <mergeCell ref="B4:E4"/>
    <mergeCell ref="G4:H4"/>
    <mergeCell ref="B5:E5"/>
  </mergeCells>
  <printOptions horizontalCentered="1" verticalCentered="1"/>
  <pageMargins left="0.39370078740157483" right="0.51181102362204722" top="0.35433070866141736" bottom="0.19685039370078741" header="0" footer="0.51181102362204722"/>
  <pageSetup paperSize="281" fitToHeight="0" orientation="portrait" r:id="rId1"/>
  <headerFooter alignWithMargins="0">
    <oddFooter>&amp;L&amp;A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HENRY OCTAVIO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Daisy Carolina López R.</dc:creator>
  <cp:lastModifiedBy>Daisy Carolina López R.</cp:lastModifiedBy>
  <dcterms:created xsi:type="dcterms:W3CDTF">2025-07-29T15:13:14Z</dcterms:created>
  <dcterms:modified xsi:type="dcterms:W3CDTF">2025-08-28T00:51:22Z</dcterms:modified>
</cp:coreProperties>
</file>