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1C653951-07F3-49D7-A5BE-40BED8020C02}" xr6:coauthVersionLast="47" xr6:coauthVersionMax="47" xr10:uidLastSave="{00000000-0000-0000-0000-000000000000}"/>
  <bookViews>
    <workbookView xWindow="35565" yWindow="1260" windowWidth="18000" windowHeight="1143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8" l="1"/>
  <c r="B27" i="18" s="1"/>
  <c r="B8" i="18"/>
  <c r="H21" i="17"/>
  <c r="H23" i="17" s="1"/>
  <c r="H25" i="17" s="1"/>
  <c r="G21" i="17"/>
  <c r="G23" i="17" s="1"/>
  <c r="G25" i="17" s="1"/>
  <c r="F21" i="17"/>
  <c r="F23" i="17" s="1"/>
  <c r="F25" i="17" s="1"/>
  <c r="E21" i="17"/>
  <c r="E23" i="17" s="1"/>
  <c r="E25" i="17" s="1"/>
  <c r="D21" i="17"/>
  <c r="D23" i="17"/>
  <c r="D25" i="17" s="1"/>
  <c r="H20" i="17"/>
  <c r="H22" i="17"/>
  <c r="H24" i="17"/>
  <c r="G20" i="17"/>
  <c r="G22" i="17" s="1"/>
  <c r="G24" i="17" s="1"/>
  <c r="F20" i="17"/>
  <c r="F22" i="17"/>
  <c r="F24" i="17"/>
  <c r="E20" i="17"/>
  <c r="E22" i="17"/>
  <c r="E24" i="17"/>
  <c r="D20" i="17"/>
  <c r="D22" i="17"/>
  <c r="D24" i="17"/>
  <c r="B3" i="10"/>
  <c r="B3" i="11" s="1"/>
  <c r="B4" i="10"/>
  <c r="B4" i="11"/>
  <c r="B5" i="10"/>
  <c r="B5" i="11" s="1"/>
  <c r="B6" i="10"/>
  <c r="B6" i="11" s="1"/>
  <c r="B7" i="10"/>
  <c r="B7" i="11" s="1"/>
  <c r="B2" i="11"/>
  <c r="D34" i="5"/>
  <c r="D35" i="5"/>
  <c r="B8" i="17"/>
  <c r="B7" i="18"/>
  <c r="B6" i="18"/>
  <c r="B5" i="18"/>
  <c r="B4" i="18"/>
  <c r="B3" i="18"/>
  <c r="B2" i="18"/>
  <c r="B7" i="17"/>
  <c r="B6" i="17"/>
  <c r="B5" i="17"/>
  <c r="B4" i="17"/>
  <c r="B3" i="17"/>
  <c r="B2" i="17"/>
  <c r="B17" i="11"/>
  <c r="B28" i="11" s="1"/>
  <c r="C11" i="11"/>
  <c r="C10" i="11"/>
  <c r="B7" i="14"/>
  <c r="B6" i="14"/>
  <c r="B5" i="14"/>
  <c r="B4" i="14"/>
  <c r="B3" i="14"/>
  <c r="B2" i="14"/>
  <c r="B8" i="11"/>
  <c r="B9" i="17" l="1"/>
</calcChain>
</file>

<file path=xl/sharedStrings.xml><?xml version="1.0" encoding="utf-8"?>
<sst xmlns="http://schemas.openxmlformats.org/spreadsheetml/2006/main" count="316" uniqueCount="213">
  <si>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</si>
  <si>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</si>
  <si>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</si>
  <si>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</si>
  <si>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</si>
  <si>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</si>
  <si>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</si>
  <si>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</si>
  <si>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</si>
  <si>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</si>
  <si>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</si>
  <si>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</si>
  <si>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</si>
  <si>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</si>
  <si>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</si>
  <si>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</si>
  <si>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</si>
  <si>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</si>
  <si>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</si>
  <si>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</si>
  <si>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</si>
  <si>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</si>
  <si>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</si>
  <si>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</si>
  <si>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</si>
  <si>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</si>
  <si>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</si>
  <si>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</si>
  <si>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</si>
  <si>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</si>
  <si>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</si>
  <si>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</si>
  <si>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</si>
  <si>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</si>
  <si>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</si>
  <si>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</si>
  <si>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</si>
  <si>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</si>
  <si>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</si>
  <si>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</si>
  <si>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</si>
  <si>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</si>
  <si>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</si>
  <si>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</si>
  <si>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</si>
  <si>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</si>
  <si>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</si>
  <si>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</si>
  <si>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</si>
  <si>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</si>
  <si>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</si>
  <si>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</si>
  <si>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</si>
  <si>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</si>
  <si>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</si>
  <si>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</si>
  <si>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</si>
  <si>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</si>
  <si>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</si>
  <si>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</si>
  <si>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</si>
  <si>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</si>
  <si>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</si>
  <si>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</si>
  <si>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</si>
  <si>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</si>
  <si>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</si>
  <si>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</si>
  <si>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</si>
  <si>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</si>
  <si>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</si>
  <si>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</si>
  <si>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</si>
  <si>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</si>
  <si>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</si>
  <si>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</si>
  <si>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</si>
  <si>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</si>
  <si>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</si>
  <si>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</si>
  <si>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</si>
  <si>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</si>
  <si>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</si>
  <si>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</si>
  <si>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</si>
  <si>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</si>
  <si>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</si>
  <si>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</si>
  <si>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</si>
  <si>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</si>
  <si>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</si>
  <si>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</si>
  <si>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</si>
  <si>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</si>
  <si>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</si>
  <si>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</si>
  <si>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</si>
  <si>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</si>
  <si>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</si>
  <si>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</si>
  <si>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</si>
  <si>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</si>
  <si>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</si>
  <si>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</si>
  <si>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</si>
  <si>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</si>
  <si>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</si>
  <si>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</si>
  <si>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</si>
  <si>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</si>
  <si>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</si>
  <si>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</si>
  <si>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</si>
  <si>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</si>
  <si>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</si>
  <si>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</si>
  <si>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</si>
  <si>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</si>
  <si>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</si>
  <si>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</si>
  <si>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</si>
  <si>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</si>
  <si>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</si>
  <si>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</si>
  <si>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</si>
  <si>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</si>
  <si>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</si>
  <si>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</si>
  <si>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</si>
  <si>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</si>
  <si>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</si>
  <si>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</si>
  <si>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</si>
  <si>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</si>
  <si>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</si>
  <si>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</si>
  <si>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</si>
  <si>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</si>
  <si>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</si>
  <si>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</si>
  <si>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</si>
  <si>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</si>
  <si>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</si>
  <si>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</si>
  <si>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</si>
  <si>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</si>
  <si>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</si>
  <si>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</si>
  <si>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</si>
  <si>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</si>
  <si>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</si>
  <si>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</si>
  <si>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</si>
  <si>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</si>
  <si>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</si>
  <si>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</si>
  <si>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</si>
  <si>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</si>
  <si>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</si>
  <si>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</si>
  <si>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</si>
  <si>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</si>
  <si>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</si>
  <si>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</si>
  <si>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</si>
  <si>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</si>
  <si>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</si>
  <si>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</si>
  <si>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</si>
  <si>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</si>
  <si>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</si>
  <si>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</si>
  <si>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</si>
  <si>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</si>
  <si>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2025054379</t>
  </si>
  <si>
    <t>Delegatura para Funciones Jurisdiccionales de la Superintendencia Financiera de Colombia</t>
  </si>
  <si>
    <t>Allianz Seguros de Vida S.A. Nit. 860.027.404-1</t>
  </si>
  <si>
    <t>Germán Ricardo Serrano Fuentes C.C. 74.302.722</t>
  </si>
  <si>
    <t>No aplica</t>
  </si>
  <si>
    <t>incapacital total y permanente</t>
  </si>
  <si>
    <t xml:space="preserve">Germán Ricardo Serrano Fuentes </t>
  </si>
  <si>
    <t>20 de diciembre de 2024</t>
  </si>
  <si>
    <t>sin audiencia</t>
  </si>
  <si>
    <t>023536653 / 0</t>
  </si>
  <si>
    <t>22 de mayo de 2025</t>
  </si>
  <si>
    <t>29 de abril de 2025</t>
  </si>
  <si>
    <t>21 de abril de 2025</t>
  </si>
  <si>
    <t>Amparo ITP</t>
  </si>
  <si>
    <t>El señor Germán Ricardo Serrano Fuentes adquirió el seguro de vida individual No. 023536653 con Allianz Seguros de Vida. S.A. el 03 de diciembre de 2024.
Producto de exámenes realizados por el Ejercito Nacional, al señor Serrano Fuentes le practicaron Junta Médico Laboral el 20 de febrero de 2024 que le fue notificada en febrero de 2025, en donde se estableció una disminución laboral del 64,04%.
Una vez conocido su estado de salud, realizó a través de apoderado reclamación formal el 04 de marzo de 2025 a la compañía aseguradora  Sin embargo, transcurrió un mes sin que la compañía se haya pronunciado.</t>
  </si>
  <si>
    <t>RADICADO (23 digitos)</t>
  </si>
  <si>
    <t>JUAZGADO</t>
  </si>
  <si>
    <t>DEMANDANTE</t>
  </si>
  <si>
    <t>TIPO DE VINCULACIÓN COMPAÑÍA</t>
  </si>
  <si>
    <r>
      <t xml:space="preserve">SINIESTRO </t>
    </r>
    <r>
      <rPr>
        <sz val="11"/>
        <color theme="1"/>
        <rFont val="Calibri"/>
        <family val="2"/>
        <scheme val="minor"/>
      </rPr>
      <t xml:space="preserve">151958167 - </t>
    </r>
    <r>
      <rPr>
        <b/>
        <sz val="11"/>
        <color theme="1"/>
        <rFont val="Calibri"/>
        <family val="2"/>
        <scheme val="minor"/>
      </rPr>
      <t xml:space="preserve">APLICATIVO </t>
    </r>
    <r>
      <rPr>
        <sz val="11"/>
        <color theme="1"/>
        <rFont val="Calibri"/>
        <family val="2"/>
        <scheme val="minor"/>
      </rPr>
      <t>214843</t>
    </r>
  </si>
  <si>
    <t>23536653 / 0</t>
  </si>
  <si>
    <t>Incapacidad Total y Permanente (ITP)</t>
  </si>
  <si>
    <t>Sin deducible</t>
  </si>
  <si>
    <t>Desdeel 09/12/2024 hasta el 08/12/2025</t>
  </si>
  <si>
    <t>N/A</t>
  </si>
  <si>
    <t>X</t>
  </si>
  <si>
    <t xml:space="preserve">• Disminución de la suma asegurada por pago de indemnizaciones con cargo a la PÓLIZA DE VIDA ACTUALL No. 023536653 / 0.
</t>
  </si>
  <si>
    <t>• Prescripción de las acciones derivadas del contrato de seguros.</t>
  </si>
  <si>
    <t>• Existencia de coaseguro.</t>
  </si>
  <si>
    <t>• Aplicación de la limitación de responsabilidad por razón del deducible a cargo del asegurado.</t>
  </si>
  <si>
    <t>X -Incapacidad total y permanente: $400.000.000.</t>
  </si>
  <si>
    <t>X - El valor asegurado se encuentra disponible, ya que no se han efectuado pagos por la garantía de ITP de la póliza afectada.</t>
  </si>
  <si>
    <t>Sin deducible.</t>
  </si>
  <si>
    <t>X - Nulidad del aseguramiento por reticencia.</t>
  </si>
  <si>
    <t xml:space="preserve">X </t>
  </si>
  <si>
    <t>Intereses Moratorios</t>
  </si>
  <si>
    <t>1.	Falta de cobertura material al estar ante riesgos expresamente excluidos en la Póliza Seguro de Vida ActuAll no. 023536653 / 0.
2.	Falta de cobertura temporal del hecho iniciado antes del término del seguro conforme al art. 1073 del c.co.
3.	Nulidad del aseguramiento como consecuencia de la reticencia del asegurado. 
4.	Inexistencia de obligación a cargo de la aseguradora de practicar y/o exigir exámenes médicos en la etapa precontractual. 
5.	La acreditación de la mala fe no es un requisito de prueba para quien alega la reticencia del contrato de seguro. 
6.	Allianz Seguros de Vida S.A. tiene la facultad de retener la prima a título de pena como consecuencia de la declaratoria de la reticencia de los contratos de seguro. 
7.	Prescripción y/o caducidad: aplicación del artículo 58 numeral 3 de la ley 1480 de 2011.
8.	Prescripción de la acción derivada del contrato de seguro.
9.	Genérica o innominada y otras.</t>
  </si>
  <si>
    <t>La contingencia se califica como EVENTUAL, toda vez que aunque el seguro presta cobertura para el amparo de invaldiez que se pretende afectar, dependerá del debate probatorio establecer si se otorga validez a las exclusiones del contrato de seguro, si propera la nulidad relativa por reticencia o si se desetima la cobertura teniendo en cuenta que el demandante adquirió el seguro conociendo con anticipación que le sería emitida una calificación de invalidez.
Lo primero que debe tomarse en consideración, es que en el presente proceso Allianz Seguros S.A. fue vinculada en virtud de la Póliza Seguro de Vida ActuAll No. 023536653 / 0 cuyo asegurado es el señor German Ricardo Serrano. Dicho contrato de seguro presta cobertura material y temporal de conformidad con los hechos y pretensiones expuestos en el libelo de la demanda. Frente a la cobertura temporal debe señalarse que el siniestro ocurrió el 20 de diciembre de 2024, fecha de emisión del dictamen de pérdida de capacidad laboral por parte de la Dirección de Sanidad de las Fuerzas Militares de Colombia – Ejercito Nacional, en donde se dictaminó una PCL acumulada de 64.04%, es decir, ocurrió dentro de la vigencia comprendida desde el 09 de diciembre de 2024 hasta el 08 de diciembre de 2025. Aunado a lo anterior, el contrato de seguro presta cobertura material en tanto ampara la incapacidad, inutilización o desmembración por enfermedad o accidente, amparo que se pretende afectar.
Por otro lado, frente a la obligación de pago de la compañía debe señalarse que si bien el señor German Ricardo Serrano no declaró con veracidad el estado real del riesgo al momento de la suscripción de la póliza de seguro de vida, pues conforme a los anexos, se evidencia que padecía de gonalgia bilateral y lumbalgia súbita, hipertensión arterial esencial, discopatía degenerativa L3-L4 y artrosis facetaria L5-S1 bilateral asi como lesión cutánea por leishmaniasis, incluyendo a su vez el antecedente de Junta Médica No. 50798 de fecha 18 de abril de 2012, en la que se le reconoció una Disminución de la Capacidad Laboral (DCL) del 42.57%, aspecto que podría relacionarse con la nulidad relativa por reticencia tal como se objetó mediante comunicación del 06 de mayo de 2025, lo cierto es que, en el momento no existe prueba de la consecuencia negocial diferencial como requisito para la declaratoria de dicha defensa, por lo tanto dependerá del debate probatorio, especialmente del dictamen pericial de tarificación de riesgos demostrar si la compañía se hubiese abstenido de otorgar el amparo de ITP o hubiese extraprimado. Ademas, aunque el seguro contempla dentro de sus exclusiones (i) Enfermedades, lesiones, defectos físicos o limitaciones sufridas por el Asegurado como consecuencia de accidentes ocurridos o enfermedades diagnosticadas o manifiestas antes de la fecha de iniciación de la cobertura del presente amparo, (ii) Prestación del servicio militar, naval, aéreo o de policía, actos de guerra (declarada o no), guerra civil, invasión, fisión nuclear y epidemias; y iii) Lesiones o contusiones causadas por esfuerzos, lumbalgias, espasmos, hernias de cualquier clase, eventraciones u oclusiones intestinales, es posible que aquellas se declaren ineficaces, teniendo en cuenta que la jurisprudencia en materia de cumplimiento del deber de información exige demostrar que por parte del asegurador se explicó de manera detallada las coberturas y exclusiones del producto adquirido, sin que en este momento se cuente con el soporte de la entrega previa del condicionado. Finalmente, dependerá del debate probatorio especialmente de la declaración de parte del demandante y las pruebas solicitadas por exhibición acreditar que el señor Serrano adquirió el seguro con la intención de cobrar el amparo de invalidez a sabiendas de que estaba proximo a recibir la calificación por parte de la Junta Medica Laboral de la Dirección de Sanidad de las Fuerzas Militares de Colombia – Ejercito Nacional, toda vez que en el mismo dictamen se indica que el asegurado al menos desde el 06 de marzo de 2024 contaba con orden administrativa de personal para valoración por retiro del servicio, por lo que la contratación del seguro habria obedecido exclusivamente a la intención de cobrar el valor asegurado una vez acreditada la PCL superior al 50% aspecto que pone en tela de juicio la buena fe en la contratación del seguro y que deberá ser tenido en cuenta por la delegatura al momento de proferir el fallo.
Lo anterior sin perjuicio del carácter contingente del proceso.</t>
  </si>
  <si>
    <t>Como liquidación objetiva de las pretensiones se estima un monto de $427.786.793
1.	Valor del amparo por incapacidad, inutilización o desmembración por enfermedad o accidente: Se tendrá en cuenta la suma de $400.000.000. Lo anterior, teniendo en cuenta la suma asegurada establecida en la carátula de la Póliza Seguro de Vida ActuAll No. 023536653 / 0.
2.	Intereses de mora: Los intereses se liquidaron a partir del 04 de abril de 2025 (un mes después de la fecha de reclamación) y hasta la fecha de presentación de este informe (21 de junio 2025), causando la suma de $27.786.793
3.	Deducible: No se encuentra contemplado dentro del contrato de seguro, deducible alguno para el amparo de incapacidad, inutilización o desmembración por enfermedad o accidente.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</si>
</sst>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0" fillId="0" borderId="11" xfId="0" applyBorder="1" applyAlignment="1">
      <alignment vertical="top" wrapText="1"/>
    </xf>
    <xf numFmtId="6" fontId="0" fillId="0" borderId="1" xfId="1" applyNumberFormat="1" applyFont="1" applyBorder="1" applyAlignment="1" applyProtection="1">
      <alignment horizontal="justify" vertical="top"/>
      <protection locked="0"/>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left" vertical="top"/>
    </xf>
    <xf numFmtId="5" fontId="0" fillId="0" borderId="2" xfId="0" applyNumberFormat="1" applyBorder="1" applyAlignment="1">
      <alignment horizontal="left" vertical="top"/>
    </xf>
    <xf numFmtId="5" fontId="0" fillId="0" borderId="11" xfId="0" applyNumberFormat="1" applyBorder="1" applyAlignment="1">
      <alignment horizontal="left"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xf>
    <xf numFmtId="0" fontId="0" fillId="0" borderId="3" xfId="0" applyBorder="1" applyAlignment="1">
      <alignment horizontal="left" vertical="center"/>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Normal="100" workbookViewId="0">
      <selection activeCell="B29" sqref="B29:C29"/>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45" t="s">
        <v>28</v>
      </c>
      <c r="B1" s="45"/>
      <c r="C1" s="45"/>
    </row>
    <row r="2" spans="1:3" x14ac:dyDescent="0.3">
      <c r="A2" s="5" t="s">
        <v>120</v>
      </c>
      <c r="B2" s="48" t="s">
        <v>174</v>
      </c>
      <c r="C2" s="49"/>
    </row>
    <row r="3" spans="1:3" x14ac:dyDescent="0.3">
      <c r="A3" s="5" t="s">
        <v>109</v>
      </c>
      <c r="B3" s="46" t="s">
        <v>175</v>
      </c>
      <c r="C3" s="47"/>
    </row>
    <row r="4" spans="1:3" x14ac:dyDescent="0.3">
      <c r="A4" s="5" t="s">
        <v>121</v>
      </c>
      <c r="B4" s="46" t="s">
        <v>176</v>
      </c>
      <c r="C4" s="47"/>
    </row>
    <row r="5" spans="1:3" ht="14.4" customHeight="1" x14ac:dyDescent="0.3">
      <c r="A5" s="5" t="s">
        <v>122</v>
      </c>
      <c r="B5" s="46" t="s">
        <v>177</v>
      </c>
      <c r="C5" s="47"/>
    </row>
    <row r="6" spans="1:3" x14ac:dyDescent="0.3">
      <c r="A6" s="5" t="s">
        <v>123</v>
      </c>
      <c r="B6" s="50" t="s">
        <v>94</v>
      </c>
      <c r="C6" s="50"/>
    </row>
    <row r="7" spans="1:3" x14ac:dyDescent="0.3">
      <c r="A7" s="5" t="s">
        <v>124</v>
      </c>
      <c r="B7" s="46" t="s">
        <v>178</v>
      </c>
      <c r="C7" s="47"/>
    </row>
    <row r="8" spans="1:3" x14ac:dyDescent="0.3">
      <c r="A8" s="5" t="s">
        <v>125</v>
      </c>
      <c r="B8" s="43" t="s">
        <v>181</v>
      </c>
      <c r="C8" s="44"/>
    </row>
    <row r="9" spans="1:3" x14ac:dyDescent="0.3">
      <c r="A9" s="5" t="s">
        <v>126</v>
      </c>
      <c r="B9" s="43" t="s">
        <v>182</v>
      </c>
      <c r="C9" s="44"/>
    </row>
    <row r="10" spans="1:3" x14ac:dyDescent="0.3">
      <c r="A10" s="5" t="s">
        <v>127</v>
      </c>
      <c r="B10" s="43" t="s">
        <v>182</v>
      </c>
      <c r="C10" s="44"/>
    </row>
    <row r="11" spans="1:3" ht="23.25" customHeight="1" x14ac:dyDescent="0.3">
      <c r="A11" s="5" t="s">
        <v>16</v>
      </c>
      <c r="B11" s="43" t="s">
        <v>179</v>
      </c>
      <c r="C11" s="44"/>
    </row>
    <row r="12" spans="1:3" x14ac:dyDescent="0.3">
      <c r="A12" s="52" t="s">
        <v>136</v>
      </c>
      <c r="B12" s="53" t="s">
        <v>188</v>
      </c>
      <c r="C12" s="50"/>
    </row>
    <row r="13" spans="1:3" ht="30" customHeight="1" x14ac:dyDescent="0.3">
      <c r="A13" s="52"/>
      <c r="B13" s="50"/>
      <c r="C13" s="50"/>
    </row>
    <row r="14" spans="1:3" ht="73.5" customHeight="1" x14ac:dyDescent="0.3">
      <c r="A14" s="52"/>
      <c r="B14" s="50"/>
      <c r="C14" s="50"/>
    </row>
    <row r="15" spans="1:3" x14ac:dyDescent="0.3">
      <c r="A15" s="5" t="s">
        <v>128</v>
      </c>
      <c r="B15" s="57">
        <v>400000000</v>
      </c>
      <c r="C15" s="58"/>
    </row>
    <row r="16" spans="1:3" ht="33.75" customHeight="1" x14ac:dyDescent="0.3">
      <c r="A16" s="59" t="s">
        <v>129</v>
      </c>
      <c r="B16" s="60" t="s">
        <v>34</v>
      </c>
      <c r="C16" s="60"/>
    </row>
    <row r="17" spans="1:3" ht="33.75" customHeight="1" x14ac:dyDescent="0.3">
      <c r="A17" s="59"/>
      <c r="B17" s="9" t="s">
        <v>187</v>
      </c>
      <c r="C17" s="35">
        <v>400000000</v>
      </c>
    </row>
    <row r="18" spans="1:3" ht="33.75" customHeight="1" x14ac:dyDescent="0.3">
      <c r="A18" s="59"/>
      <c r="B18" s="9" t="s">
        <v>36</v>
      </c>
      <c r="C18" s="35">
        <v>0</v>
      </c>
    </row>
    <row r="19" spans="1:3" x14ac:dyDescent="0.3">
      <c r="A19" s="59"/>
      <c r="B19" s="61" t="s">
        <v>37</v>
      </c>
      <c r="C19" s="62"/>
    </row>
    <row r="20" spans="1:3" x14ac:dyDescent="0.3">
      <c r="A20" s="59"/>
      <c r="B20" s="9"/>
      <c r="C20" s="6"/>
    </row>
    <row r="21" spans="1:3" x14ac:dyDescent="0.3">
      <c r="A21" s="59"/>
      <c r="B21" s="9"/>
      <c r="C21" s="6"/>
    </row>
    <row r="22" spans="1:3" x14ac:dyDescent="0.3">
      <c r="A22" s="59"/>
      <c r="B22" s="61" t="s">
        <v>91</v>
      </c>
      <c r="C22" s="62"/>
    </row>
    <row r="23" spans="1:3" x14ac:dyDescent="0.3">
      <c r="A23" s="59"/>
      <c r="B23" s="9"/>
      <c r="C23" s="13"/>
    </row>
    <row r="24" spans="1:3" x14ac:dyDescent="0.3">
      <c r="A24" s="5" t="s">
        <v>130</v>
      </c>
      <c r="B24" s="50" t="s">
        <v>180</v>
      </c>
      <c r="C24" s="50"/>
    </row>
    <row r="25" spans="1:3" x14ac:dyDescent="0.3">
      <c r="A25" s="5" t="s">
        <v>131</v>
      </c>
      <c r="B25" s="54">
        <v>74302722</v>
      </c>
      <c r="C25" s="50"/>
    </row>
    <row r="26" spans="1:3" x14ac:dyDescent="0.3">
      <c r="A26" s="5" t="s">
        <v>132</v>
      </c>
      <c r="B26" s="50" t="s">
        <v>183</v>
      </c>
      <c r="C26" s="50"/>
    </row>
    <row r="27" spans="1:3" x14ac:dyDescent="0.3">
      <c r="A27" s="5" t="s">
        <v>133</v>
      </c>
      <c r="B27" s="55" t="s">
        <v>185</v>
      </c>
      <c r="C27" s="56"/>
    </row>
    <row r="28" spans="1:3" x14ac:dyDescent="0.3">
      <c r="A28" s="5" t="s">
        <v>134</v>
      </c>
      <c r="B28" s="51" t="s">
        <v>186</v>
      </c>
      <c r="C28" s="51"/>
    </row>
    <row r="29" spans="1:3" x14ac:dyDescent="0.3">
      <c r="A29" s="5" t="s">
        <v>135</v>
      </c>
      <c r="B29" s="50" t="s">
        <v>184</v>
      </c>
      <c r="C29" s="50"/>
    </row>
    <row r="34" spans="4:4" x14ac:dyDescent="0.3">
      <c r="D34" s="2" t="str">
        <f t="shared" ref="D34:D35" si="0">UPPER(A34)</f>
        <v/>
      </c>
    </row>
    <row r="35" spans="4:4" x14ac:dyDescent="0.3">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B23" sqref="B23:C23"/>
    </sheetView>
  </sheetViews>
  <sheetFormatPr baseColWidth="10" defaultColWidth="0" defaultRowHeight="14.4" x14ac:dyDescent="0.3"/>
  <cols>
    <col min="1" max="1" width="44.44140625" style="37" customWidth="1"/>
    <col min="2" max="2" width="25.88671875" customWidth="1"/>
    <col min="3" max="3" width="100.6640625" customWidth="1"/>
    <col min="4" max="16384" width="11.44140625" hidden="1"/>
  </cols>
  <sheetData>
    <row r="1" spans="1:3" ht="25.8" x14ac:dyDescent="0.3">
      <c r="A1" s="63" t="s">
        <v>27</v>
      </c>
      <c r="B1" s="63"/>
      <c r="C1" s="63"/>
    </row>
    <row r="2" spans="1:3" x14ac:dyDescent="0.3">
      <c r="A2" s="28" t="s">
        <v>14</v>
      </c>
      <c r="B2" s="64" t="s">
        <v>193</v>
      </c>
      <c r="C2" s="56"/>
    </row>
    <row r="3" spans="1:3" x14ac:dyDescent="0.3">
      <c r="A3" s="5" t="s">
        <v>189</v>
      </c>
      <c r="B3" s="50" t="str">
        <f>'GENERALES NOTA 322'!B2:C2</f>
        <v>2025054379</v>
      </c>
      <c r="C3" s="50"/>
    </row>
    <row r="4" spans="1:3" x14ac:dyDescent="0.3">
      <c r="A4" s="5" t="s">
        <v>190</v>
      </c>
      <c r="B4" s="50" t="str">
        <f>'GENERALES NOTA 322'!B3:C3</f>
        <v>Delegatura para Funciones Jurisdiccionales de la Superintendencia Financiera de Colombia</v>
      </c>
      <c r="C4" s="50"/>
    </row>
    <row r="5" spans="1:3" x14ac:dyDescent="0.3">
      <c r="A5" s="5" t="s">
        <v>121</v>
      </c>
      <c r="B5" s="50" t="str">
        <f>'GENERALES NOTA 322'!B4:C4</f>
        <v>Allianz Seguros de Vida S.A. Nit. 860.027.404-1</v>
      </c>
      <c r="C5" s="50"/>
    </row>
    <row r="6" spans="1:3" x14ac:dyDescent="0.3">
      <c r="A6" s="5" t="s">
        <v>191</v>
      </c>
      <c r="B6" s="50" t="str">
        <f>'GENERALES NOTA 322'!B5:C5</f>
        <v>Germán Ricardo Serrano Fuentes C.C. 74.302.722</v>
      </c>
      <c r="C6" s="50"/>
    </row>
    <row r="7" spans="1:3" x14ac:dyDescent="0.3">
      <c r="A7" s="5" t="s">
        <v>192</v>
      </c>
      <c r="B7" s="50" t="str">
        <f>'GENERALES NOTA 322'!B6:C6</f>
        <v>DEMANDA DIRECTA</v>
      </c>
      <c r="C7" s="50"/>
    </row>
    <row r="8" spans="1:3" x14ac:dyDescent="0.3">
      <c r="A8" s="28" t="s">
        <v>15</v>
      </c>
      <c r="B8" s="50" t="s">
        <v>194</v>
      </c>
      <c r="C8" s="50"/>
    </row>
    <row r="9" spans="1:3" x14ac:dyDescent="0.3">
      <c r="A9" s="28" t="s">
        <v>16</v>
      </c>
      <c r="B9" s="50" t="s">
        <v>195</v>
      </c>
      <c r="C9" s="50"/>
    </row>
    <row r="10" spans="1:3" x14ac:dyDescent="0.3">
      <c r="A10" s="28" t="s">
        <v>60</v>
      </c>
      <c r="B10" s="65">
        <v>400000000</v>
      </c>
      <c r="C10" s="66"/>
    </row>
    <row r="11" spans="1:3" x14ac:dyDescent="0.3">
      <c r="A11" s="28" t="s">
        <v>99</v>
      </c>
      <c r="B11" s="55" t="s">
        <v>196</v>
      </c>
      <c r="C11" s="56"/>
    </row>
    <row r="12" spans="1:3" x14ac:dyDescent="0.3">
      <c r="A12" s="28" t="s">
        <v>46</v>
      </c>
      <c r="B12" s="46" t="s">
        <v>51</v>
      </c>
      <c r="C12" s="47"/>
    </row>
    <row r="13" spans="1:3" x14ac:dyDescent="0.3">
      <c r="A13" s="28" t="s">
        <v>17</v>
      </c>
      <c r="B13" s="50" t="s">
        <v>197</v>
      </c>
      <c r="C13" s="50"/>
    </row>
    <row r="14" spans="1:3" x14ac:dyDescent="0.3">
      <c r="A14" s="28" t="s">
        <v>18</v>
      </c>
      <c r="B14" s="50" t="s">
        <v>21</v>
      </c>
      <c r="C14" s="50"/>
    </row>
    <row r="15" spans="1:3" x14ac:dyDescent="0.3">
      <c r="A15" s="28" t="s">
        <v>19</v>
      </c>
      <c r="B15" s="50" t="s">
        <v>21</v>
      </c>
      <c r="C15" s="50"/>
    </row>
    <row r="16" spans="1:3" x14ac:dyDescent="0.3">
      <c r="A16" s="67" t="s">
        <v>20</v>
      </c>
      <c r="B16" s="50" t="s">
        <v>57</v>
      </c>
      <c r="C16" s="50"/>
    </row>
    <row r="17" spans="1:3" x14ac:dyDescent="0.3">
      <c r="A17" s="68"/>
      <c r="B17" s="38" t="s">
        <v>26</v>
      </c>
      <c r="C17" s="38" t="s">
        <v>4</v>
      </c>
    </row>
    <row r="18" spans="1:3" x14ac:dyDescent="0.3">
      <c r="A18" s="68"/>
      <c r="B18" s="9" t="s">
        <v>198</v>
      </c>
      <c r="C18" s="9" t="s">
        <v>198</v>
      </c>
    </row>
    <row r="19" spans="1:3" x14ac:dyDescent="0.3">
      <c r="A19" s="68"/>
      <c r="B19" s="9" t="s">
        <v>198</v>
      </c>
      <c r="C19" s="9" t="s">
        <v>198</v>
      </c>
    </row>
    <row r="20" spans="1:3" x14ac:dyDescent="0.3">
      <c r="A20" s="68"/>
      <c r="B20" s="9" t="s">
        <v>198</v>
      </c>
      <c r="C20" s="9" t="s">
        <v>198</v>
      </c>
    </row>
    <row r="21" spans="1:3" x14ac:dyDescent="0.3">
      <c r="A21" s="28" t="s">
        <v>13</v>
      </c>
      <c r="B21" s="50" t="s">
        <v>22</v>
      </c>
      <c r="C21" s="50"/>
    </row>
    <row r="22" spans="1:3" x14ac:dyDescent="0.3">
      <c r="A22" s="28" t="s">
        <v>47</v>
      </c>
      <c r="B22" s="50" t="s">
        <v>198</v>
      </c>
      <c r="C22" s="50"/>
    </row>
    <row r="23" spans="1:3" x14ac:dyDescent="0.3">
      <c r="A23" s="28" t="s">
        <v>5</v>
      </c>
      <c r="B23" s="50" t="s">
        <v>8</v>
      </c>
      <c r="C23" s="50"/>
    </row>
    <row r="24" spans="1:3" x14ac:dyDescent="0.3">
      <c r="A24" s="28" t="s">
        <v>58</v>
      </c>
      <c r="B24" s="50" t="s">
        <v>22</v>
      </c>
      <c r="C24" s="50"/>
    </row>
    <row r="25" spans="1:3" x14ac:dyDescent="0.3">
      <c r="A25" s="28" t="s">
        <v>25</v>
      </c>
      <c r="B25" s="50" t="s">
        <v>22</v>
      </c>
      <c r="C25" s="50"/>
    </row>
    <row r="26" spans="1:3" x14ac:dyDescent="0.3">
      <c r="A26" s="36" t="s">
        <v>59</v>
      </c>
      <c r="B26" s="50" t="s">
        <v>21</v>
      </c>
      <c r="C26" s="50"/>
    </row>
    <row r="27" spans="1:3" x14ac:dyDescent="0.3">
      <c r="A27" s="69" t="s">
        <v>50</v>
      </c>
      <c r="B27" s="69"/>
      <c r="C27" s="69"/>
    </row>
    <row r="28" spans="1:3" ht="66.75" customHeight="1" x14ac:dyDescent="0.3">
      <c r="A28" s="70" t="s">
        <v>24</v>
      </c>
      <c r="B28" s="71"/>
      <c r="C28" s="39" t="s">
        <v>199</v>
      </c>
    </row>
    <row r="29" spans="1:3" ht="38.25" customHeight="1" x14ac:dyDescent="0.3">
      <c r="A29" s="70" t="s">
        <v>23</v>
      </c>
      <c r="B29" s="71"/>
      <c r="C29" s="39" t="s">
        <v>204</v>
      </c>
    </row>
    <row r="30" spans="1:3" ht="34.5" customHeight="1" x14ac:dyDescent="0.3">
      <c r="A30" s="70" t="s">
        <v>200</v>
      </c>
      <c r="B30" s="71"/>
      <c r="C30" s="40" t="s">
        <v>205</v>
      </c>
    </row>
    <row r="31" spans="1:3" ht="14.4" customHeight="1" x14ac:dyDescent="0.3">
      <c r="A31" s="70" t="s">
        <v>201</v>
      </c>
      <c r="B31" s="71"/>
      <c r="C31" s="26" t="s">
        <v>198</v>
      </c>
    </row>
    <row r="32" spans="1:3" x14ac:dyDescent="0.3">
      <c r="A32" s="70" t="s">
        <v>202</v>
      </c>
      <c r="B32" s="71"/>
      <c r="C32" s="26" t="s">
        <v>198</v>
      </c>
    </row>
    <row r="33" spans="1:3" ht="14.4" customHeight="1" x14ac:dyDescent="0.3">
      <c r="A33" s="74" t="s">
        <v>203</v>
      </c>
      <c r="B33" s="75"/>
      <c r="C33" s="39" t="s">
        <v>206</v>
      </c>
    </row>
    <row r="34" spans="1:3" ht="14.4" customHeight="1" x14ac:dyDescent="0.3">
      <c r="A34" s="27" t="s">
        <v>77</v>
      </c>
      <c r="B34" s="27"/>
      <c r="C34" s="27" t="s">
        <v>198</v>
      </c>
    </row>
    <row r="35" spans="1:3" x14ac:dyDescent="0.3">
      <c r="A35" s="76" t="s">
        <v>89</v>
      </c>
      <c r="B35" s="77"/>
      <c r="C35" s="41" t="s">
        <v>207</v>
      </c>
    </row>
    <row r="36" spans="1:3" x14ac:dyDescent="0.3">
      <c r="A36" s="73" t="s">
        <v>71</v>
      </c>
      <c r="B36" s="73"/>
      <c r="C36" s="73"/>
    </row>
    <row r="37" spans="1:3" x14ac:dyDescent="0.3">
      <c r="A37" s="72" t="s">
        <v>72</v>
      </c>
      <c r="B37" s="72"/>
      <c r="C37" s="26" t="s">
        <v>198</v>
      </c>
    </row>
    <row r="38" spans="1:3" x14ac:dyDescent="0.3">
      <c r="A38" s="72" t="s">
        <v>73</v>
      </c>
      <c r="B38" s="72"/>
      <c r="C38" s="26" t="s">
        <v>198</v>
      </c>
    </row>
    <row r="39" spans="1:3" x14ac:dyDescent="0.3">
      <c r="A39" s="72" t="s">
        <v>74</v>
      </c>
      <c r="B39" s="72"/>
      <c r="C39" s="26" t="s">
        <v>198</v>
      </c>
    </row>
    <row r="40" spans="1:3" x14ac:dyDescent="0.3">
      <c r="A40" s="72" t="s">
        <v>75</v>
      </c>
      <c r="B40" s="72"/>
      <c r="C40" s="26" t="s">
        <v>198</v>
      </c>
    </row>
    <row r="41" spans="1:3" x14ac:dyDescent="0.3">
      <c r="A41" s="72" t="s">
        <v>76</v>
      </c>
      <c r="B41" s="72"/>
      <c r="C41" s="26" t="s">
        <v>198</v>
      </c>
    </row>
    <row r="42" spans="1:3" x14ac:dyDescent="0.3">
      <c r="A42" s="72" t="s">
        <v>78</v>
      </c>
      <c r="B42" s="72"/>
      <c r="C42" s="26" t="s">
        <v>198</v>
      </c>
    </row>
    <row r="43" spans="1:3" x14ac:dyDescent="0.3">
      <c r="A43" s="72" t="s">
        <v>79</v>
      </c>
      <c r="B43" s="72"/>
      <c r="C43" s="26" t="s">
        <v>198</v>
      </c>
    </row>
    <row r="44" spans="1:3" x14ac:dyDescent="0.3">
      <c r="A44" s="72" t="s">
        <v>80</v>
      </c>
      <c r="B44" s="72"/>
      <c r="C44" s="26" t="s">
        <v>198</v>
      </c>
    </row>
    <row r="45" spans="1:3" x14ac:dyDescent="0.3">
      <c r="A45" s="72" t="s">
        <v>81</v>
      </c>
      <c r="B45" s="72"/>
      <c r="C45" s="26" t="s">
        <v>198</v>
      </c>
    </row>
    <row r="46" spans="1:3" x14ac:dyDescent="0.3">
      <c r="A46" s="72" t="s">
        <v>82</v>
      </c>
      <c r="B46" s="72"/>
      <c r="C46" s="9" t="s">
        <v>208</v>
      </c>
    </row>
    <row r="47" spans="1:3" x14ac:dyDescent="0.3">
      <c r="A47" s="72" t="s">
        <v>83</v>
      </c>
      <c r="B47" s="72"/>
      <c r="C47" s="26" t="s">
        <v>198</v>
      </c>
    </row>
    <row r="48" spans="1:3" x14ac:dyDescent="0.3">
      <c r="A48" s="72" t="s">
        <v>84</v>
      </c>
      <c r="B48" s="72"/>
      <c r="C48" s="26" t="s">
        <v>198</v>
      </c>
    </row>
    <row r="49" spans="1:3" x14ac:dyDescent="0.3">
      <c r="A49" s="72" t="s">
        <v>85</v>
      </c>
      <c r="B49" s="72"/>
      <c r="C49" s="26" t="s">
        <v>198</v>
      </c>
    </row>
    <row r="50" spans="1:3" x14ac:dyDescent="0.3">
      <c r="A50" s="72" t="s">
        <v>86</v>
      </c>
      <c r="B50" s="72"/>
      <c r="C50" s="26" t="s">
        <v>198</v>
      </c>
    </row>
    <row r="51" spans="1:3" x14ac:dyDescent="0.3">
      <c r="A51" s="72" t="s">
        <v>87</v>
      </c>
      <c r="B51" s="72"/>
      <c r="C51" s="26" t="s">
        <v>198</v>
      </c>
    </row>
    <row r="52" spans="1:3" x14ac:dyDescent="0.3">
      <c r="A52" s="72" t="s">
        <v>88</v>
      </c>
      <c r="B52" s="72"/>
      <c r="C52" s="26" t="s">
        <v>198</v>
      </c>
    </row>
  </sheetData>
  <mergeCells count="48">
    <mergeCell ref="A47:B47"/>
    <mergeCell ref="A42:B42"/>
    <mergeCell ref="A43:B43"/>
    <mergeCell ref="A44:B44"/>
    <mergeCell ref="A45:B45"/>
    <mergeCell ref="A46:B46"/>
    <mergeCell ref="A49:B49"/>
    <mergeCell ref="A50:B50"/>
    <mergeCell ref="A51:B51"/>
    <mergeCell ref="A52:B52"/>
    <mergeCell ref="A48:B48"/>
    <mergeCell ref="A28:B28"/>
    <mergeCell ref="A29:B29"/>
    <mergeCell ref="A41:B41"/>
    <mergeCell ref="A36:C36"/>
    <mergeCell ref="A37:B37"/>
    <mergeCell ref="A38:B38"/>
    <mergeCell ref="A39:B39"/>
    <mergeCell ref="A40:B40"/>
    <mergeCell ref="A30:B30"/>
    <mergeCell ref="A31:B31"/>
    <mergeCell ref="A32:B32"/>
    <mergeCell ref="A33:B33"/>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25" zoomScale="120" zoomScaleNormal="120" workbookViewId="0">
      <selection activeCell="C20" sqref="C2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63" t="s">
        <v>29</v>
      </c>
      <c r="B1" s="63"/>
      <c r="C1" s="63"/>
    </row>
    <row r="2" spans="1:6" x14ac:dyDescent="0.3">
      <c r="A2" s="17" t="s">
        <v>14</v>
      </c>
      <c r="B2" s="86" t="str">
        <f>'GENERALES NOTA 321'!B2:C2</f>
        <v>SINIESTRO 151958167 - APLICATIVO 214843</v>
      </c>
      <c r="C2" s="87"/>
    </row>
    <row r="3" spans="1:6" x14ac:dyDescent="0.3">
      <c r="A3" s="18" t="s">
        <v>2</v>
      </c>
      <c r="B3" s="88" t="str">
        <f>'GENERALES NOTA 321'!B3:C3</f>
        <v>2025054379</v>
      </c>
      <c r="C3" s="88"/>
    </row>
    <row r="4" spans="1:6" x14ac:dyDescent="0.3">
      <c r="A4" s="18" t="s">
        <v>0</v>
      </c>
      <c r="B4" s="88" t="str">
        <f>'GENERALES NOTA 321'!B4:C4</f>
        <v>Delegatura para Funciones Jurisdiccionales de la Superintendencia Financiera de Colombia</v>
      </c>
      <c r="C4" s="88"/>
    </row>
    <row r="5" spans="1:6" x14ac:dyDescent="0.3">
      <c r="A5" s="18" t="s">
        <v>92</v>
      </c>
      <c r="B5" s="88" t="str">
        <f>'GENERALES NOTA 321'!B5:C5</f>
        <v>Allianz Seguros de Vida S.A. Nit. 860.027.404-1</v>
      </c>
      <c r="C5" s="88"/>
    </row>
    <row r="6" spans="1:6" ht="14.4" customHeight="1" x14ac:dyDescent="0.3">
      <c r="A6" s="18" t="s">
        <v>1</v>
      </c>
      <c r="B6" s="88" t="str">
        <f>'GENERALES NOTA 321'!B6:C6</f>
        <v>Germán Ricardo Serrano Fuentes C.C. 74.302.722</v>
      </c>
      <c r="C6" s="88"/>
    </row>
    <row r="7" spans="1:6" x14ac:dyDescent="0.3">
      <c r="A7" s="18" t="s">
        <v>93</v>
      </c>
      <c r="B7" s="88" t="str">
        <f>'GENERALES NOTA 321'!B7:C7</f>
        <v>DEMANDA DIRECTA</v>
      </c>
      <c r="C7" s="88"/>
    </row>
    <row r="8" spans="1:6" ht="28.8" x14ac:dyDescent="0.3">
      <c r="A8" s="18" t="s">
        <v>32</v>
      </c>
      <c r="B8" s="82">
        <f>'GENERALES NOTA 322'!B15:C15</f>
        <v>400000000</v>
      </c>
      <c r="C8" s="83"/>
    </row>
    <row r="9" spans="1:6" x14ac:dyDescent="0.3">
      <c r="A9" s="89" t="s">
        <v>33</v>
      </c>
      <c r="B9" s="90" t="s">
        <v>34</v>
      </c>
      <c r="C9" s="91"/>
    </row>
    <row r="10" spans="1:6" x14ac:dyDescent="0.3">
      <c r="A10" s="89"/>
      <c r="B10" s="19" t="s">
        <v>187</v>
      </c>
      <c r="C10" s="16">
        <f>'GENERALES NOTA 322'!C17</f>
        <v>400000000</v>
      </c>
    </row>
    <row r="11" spans="1:6" x14ac:dyDescent="0.3">
      <c r="A11" s="89"/>
      <c r="B11" s="19" t="s">
        <v>209</v>
      </c>
      <c r="C11" s="16">
        <f>'GENERALES NOTA 322'!C18</f>
        <v>0</v>
      </c>
    </row>
    <row r="12" spans="1:6" x14ac:dyDescent="0.3">
      <c r="A12" s="89"/>
      <c r="B12" s="90"/>
      <c r="C12" s="91"/>
    </row>
    <row r="13" spans="1:6" x14ac:dyDescent="0.3">
      <c r="A13" s="89"/>
      <c r="B13" s="19" t="s">
        <v>95</v>
      </c>
      <c r="C13" s="21"/>
    </row>
    <row r="14" spans="1:6" x14ac:dyDescent="0.3">
      <c r="A14" s="89"/>
      <c r="B14" s="19" t="s">
        <v>96</v>
      </c>
      <c r="C14" s="21"/>
      <c r="E14" t="s">
        <v>45</v>
      </c>
      <c r="F14" s="14">
        <v>0.7</v>
      </c>
    </row>
    <row r="15" spans="1:6" x14ac:dyDescent="0.3">
      <c r="A15" s="20" t="s">
        <v>30</v>
      </c>
      <c r="B15" s="86" t="s">
        <v>108</v>
      </c>
      <c r="C15" s="87"/>
    </row>
    <row r="16" spans="1:6" ht="89.25" customHeight="1" x14ac:dyDescent="0.3">
      <c r="A16" s="18" t="s">
        <v>31</v>
      </c>
      <c r="B16" s="84" t="s">
        <v>211</v>
      </c>
      <c r="C16" s="85"/>
    </row>
    <row r="17" spans="1:3" ht="28.5" customHeight="1" x14ac:dyDescent="0.3">
      <c r="A17" s="11" t="s">
        <v>38</v>
      </c>
      <c r="B17" s="92">
        <f>((C19+C20+C22+C23)-C26)*C25*C27</f>
        <v>427786793</v>
      </c>
      <c r="C17" s="92"/>
    </row>
    <row r="18" spans="1:3" x14ac:dyDescent="0.3">
      <c r="A18" s="20" t="s">
        <v>39</v>
      </c>
      <c r="B18" s="96" t="s">
        <v>34</v>
      </c>
      <c r="C18" s="97"/>
    </row>
    <row r="19" spans="1:3" x14ac:dyDescent="0.3">
      <c r="A19" s="94"/>
      <c r="B19" s="19" t="s">
        <v>187</v>
      </c>
      <c r="C19" s="42">
        <v>400000000</v>
      </c>
    </row>
    <row r="20" spans="1:3" x14ac:dyDescent="0.3">
      <c r="A20" s="95"/>
      <c r="B20" s="19" t="s">
        <v>209</v>
      </c>
      <c r="C20" s="42">
        <v>27786793</v>
      </c>
    </row>
    <row r="21" spans="1:3" x14ac:dyDescent="0.3">
      <c r="A21" s="95"/>
      <c r="B21" s="90" t="s">
        <v>37</v>
      </c>
      <c r="C21" s="91"/>
    </row>
    <row r="22" spans="1:3" x14ac:dyDescent="0.3">
      <c r="A22" s="95"/>
      <c r="B22" s="19" t="s">
        <v>95</v>
      </c>
      <c r="C22" s="16">
        <v>0</v>
      </c>
    </row>
    <row r="23" spans="1:3" ht="28.8" x14ac:dyDescent="0.3">
      <c r="A23" s="95"/>
      <c r="B23" s="19" t="s">
        <v>97</v>
      </c>
      <c r="C23" s="16">
        <v>0</v>
      </c>
    </row>
    <row r="24" spans="1:3" x14ac:dyDescent="0.3">
      <c r="A24" s="95"/>
      <c r="B24" s="90" t="s">
        <v>98</v>
      </c>
      <c r="C24" s="91"/>
    </row>
    <row r="25" spans="1:3" x14ac:dyDescent="0.3">
      <c r="A25" s="22"/>
      <c r="B25" s="19" t="s">
        <v>102</v>
      </c>
      <c r="C25" s="23">
        <v>1</v>
      </c>
    </row>
    <row r="26" spans="1:3" x14ac:dyDescent="0.3">
      <c r="A26" s="24"/>
      <c r="B26" s="19" t="s">
        <v>99</v>
      </c>
      <c r="C26" s="25">
        <v>0</v>
      </c>
    </row>
    <row r="27" spans="1:3" x14ac:dyDescent="0.3">
      <c r="A27" s="24"/>
      <c r="B27" s="19" t="s">
        <v>111</v>
      </c>
      <c r="C27" s="23">
        <v>1</v>
      </c>
    </row>
    <row r="28" spans="1:3" x14ac:dyDescent="0.3">
      <c r="A28" s="15" t="s">
        <v>90</v>
      </c>
      <c r="B28" s="92">
        <f>IFERROR(B17*(VLOOKUP(B15,Hoja2!$G$1:$H$6,2,0)),16666)</f>
        <v>128336037.89999999</v>
      </c>
      <c r="C28" s="92"/>
    </row>
    <row r="29" spans="1:3" ht="103.5" customHeight="1" x14ac:dyDescent="0.3">
      <c r="A29" s="18" t="s">
        <v>40</v>
      </c>
      <c r="B29" s="93" t="s">
        <v>212</v>
      </c>
      <c r="C29" s="88"/>
    </row>
    <row r="30" spans="1:3" ht="132" customHeight="1" x14ac:dyDescent="0.3">
      <c r="A30" s="18" t="s">
        <v>41</v>
      </c>
      <c r="B30" s="78" t="s">
        <v>210</v>
      </c>
      <c r="C30" s="79"/>
    </row>
    <row r="32" spans="1:3" x14ac:dyDescent="0.3">
      <c r="A32" s="24"/>
      <c r="B32" s="24"/>
      <c r="C32" s="24"/>
    </row>
    <row r="33" spans="1:3" ht="25.8" x14ac:dyDescent="0.3">
      <c r="A33" s="80" t="s">
        <v>168</v>
      </c>
      <c r="B33" s="80"/>
      <c r="C33" s="80"/>
    </row>
    <row r="34" spans="1:3" x14ac:dyDescent="0.3">
      <c r="A34" s="81" t="s">
        <v>171</v>
      </c>
      <c r="B34" s="81"/>
      <c r="C34" s="81"/>
    </row>
    <row r="35" spans="1:3" x14ac:dyDescent="0.3">
      <c r="A35" s="30" t="s">
        <v>150</v>
      </c>
      <c r="B35" s="30" t="s">
        <v>169</v>
      </c>
      <c r="C35" s="31" t="s">
        <v>170</v>
      </c>
    </row>
    <row r="36" spans="1:3" ht="26.4" x14ac:dyDescent="0.3">
      <c r="A36" s="32" t="s">
        <v>158</v>
      </c>
      <c r="B36" s="33" t="s">
        <v>22</v>
      </c>
      <c r="C36" s="32" t="s">
        <v>172</v>
      </c>
    </row>
    <row r="37" spans="1:3" ht="66" x14ac:dyDescent="0.3">
      <c r="A37" s="32" t="s">
        <v>159</v>
      </c>
      <c r="B37" s="33" t="s">
        <v>22</v>
      </c>
      <c r="C37" s="32" t="s">
        <v>151</v>
      </c>
    </row>
    <row r="38" spans="1:3" ht="39.6" x14ac:dyDescent="0.3">
      <c r="A38" s="32" t="s">
        <v>160</v>
      </c>
      <c r="B38" s="33" t="s">
        <v>22</v>
      </c>
      <c r="C38" s="32" t="s">
        <v>173</v>
      </c>
    </row>
    <row r="39" spans="1:3" ht="26.4" x14ac:dyDescent="0.3">
      <c r="A39" s="32" t="s">
        <v>161</v>
      </c>
      <c r="B39" s="33" t="s">
        <v>22</v>
      </c>
      <c r="C39" s="32" t="s">
        <v>152</v>
      </c>
    </row>
    <row r="40" spans="1:3" x14ac:dyDescent="0.3">
      <c r="A40" s="32" t="s">
        <v>162</v>
      </c>
      <c r="B40" s="33" t="s">
        <v>22</v>
      </c>
      <c r="C40" s="34"/>
    </row>
    <row r="41" spans="1:3" ht="26.4" x14ac:dyDescent="0.3">
      <c r="A41" s="32" t="s">
        <v>163</v>
      </c>
      <c r="B41" s="33" t="s">
        <v>22</v>
      </c>
      <c r="C41" s="32" t="s">
        <v>153</v>
      </c>
    </row>
    <row r="42" spans="1:3" ht="26.4" x14ac:dyDescent="0.3">
      <c r="A42" s="32" t="s">
        <v>164</v>
      </c>
      <c r="B42" s="33" t="s">
        <v>22</v>
      </c>
      <c r="C42" s="32" t="s">
        <v>154</v>
      </c>
    </row>
    <row r="43" spans="1:3" x14ac:dyDescent="0.3">
      <c r="A43" s="32" t="s">
        <v>165</v>
      </c>
      <c r="B43" s="33" t="s">
        <v>22</v>
      </c>
      <c r="C43" s="34" t="s">
        <v>155</v>
      </c>
    </row>
    <row r="44" spans="1:3" ht="26.4" x14ac:dyDescent="0.3">
      <c r="A44" s="32" t="s">
        <v>166</v>
      </c>
      <c r="B44" s="33" t="s">
        <v>22</v>
      </c>
      <c r="C44" s="34" t="s">
        <v>156</v>
      </c>
    </row>
    <row r="45" spans="1:3" ht="26.4" x14ac:dyDescent="0.3">
      <c r="A45" s="32" t="s">
        <v>167</v>
      </c>
      <c r="B45" s="33" t="s">
        <v>22</v>
      </c>
      <c r="C45" s="34" t="s">
        <v>157</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63" t="s">
        <v>42</v>
      </c>
      <c r="B1" s="63"/>
      <c r="C1" s="63"/>
    </row>
    <row r="2" spans="1:3" ht="17.100000000000001" customHeight="1" x14ac:dyDescent="0.3">
      <c r="A2" s="28" t="s">
        <v>14</v>
      </c>
      <c r="B2" s="99" t="str">
        <f>'[2]AUTOS NOTA 321'!B2:C2</f>
        <v xml:space="preserve">SINIESTRO   LEGIS </v>
      </c>
      <c r="C2" s="100"/>
    </row>
    <row r="3" spans="1:3" ht="15.9" customHeight="1" x14ac:dyDescent="0.3">
      <c r="A3" s="5" t="s">
        <v>120</v>
      </c>
      <c r="B3" s="50" t="str">
        <f>'GENERALES NOTA 322'!B2:C2</f>
        <v>2025054379</v>
      </c>
      <c r="C3" s="50"/>
    </row>
    <row r="4" spans="1:3" x14ac:dyDescent="0.3">
      <c r="A4" s="5" t="s">
        <v>109</v>
      </c>
      <c r="B4" s="50" t="str">
        <f>'GENERALES NOTA 322'!B3:C3</f>
        <v>Delegatura para Funciones Jurisdiccionales de la Superintendencia Financiera de Colombia</v>
      </c>
      <c r="C4" s="50"/>
    </row>
    <row r="5" spans="1:3" ht="29.1" customHeight="1" x14ac:dyDescent="0.3">
      <c r="A5" s="5" t="s">
        <v>121</v>
      </c>
      <c r="B5" s="50" t="str">
        <f>'GENERALES NOTA 322'!B4:C4</f>
        <v>Allianz Seguros de Vida S.A. Nit. 860.027.404-1</v>
      </c>
      <c r="C5" s="50"/>
    </row>
    <row r="6" spans="1:3" x14ac:dyDescent="0.3">
      <c r="A6" s="5" t="s">
        <v>122</v>
      </c>
      <c r="B6" s="50" t="str">
        <f>'GENERALES NOTA 322'!B5:C5</f>
        <v>Germán Ricardo Serrano Fuentes C.C. 74.302.722</v>
      </c>
      <c r="C6" s="50"/>
    </row>
    <row r="7" spans="1:3" ht="43.5" customHeight="1" x14ac:dyDescent="0.3">
      <c r="A7" s="5" t="s">
        <v>123</v>
      </c>
      <c r="B7" s="50" t="str">
        <f>'GENERALES NOTA 322'!B6:C6</f>
        <v>DEMANDA DIRECTA</v>
      </c>
      <c r="C7" s="50"/>
    </row>
    <row r="8" spans="1:3" x14ac:dyDescent="0.3">
      <c r="A8" s="5" t="s">
        <v>100</v>
      </c>
      <c r="B8" s="50" t="s">
        <v>103</v>
      </c>
      <c r="C8" s="50"/>
    </row>
    <row r="9" spans="1:3" x14ac:dyDescent="0.3">
      <c r="A9" s="12" t="s">
        <v>39</v>
      </c>
      <c r="B9" s="101"/>
      <c r="C9" s="101"/>
    </row>
    <row r="10" spans="1:3" x14ac:dyDescent="0.3">
      <c r="A10" s="12" t="s">
        <v>140</v>
      </c>
      <c r="B10" s="50"/>
      <c r="C10" s="50"/>
    </row>
    <row r="11" spans="1:3" x14ac:dyDescent="0.3">
      <c r="A11" s="12" t="s">
        <v>139</v>
      </c>
      <c r="B11" s="102"/>
      <c r="C11" s="98"/>
    </row>
    <row r="12" spans="1:3" ht="28.8" x14ac:dyDescent="0.3">
      <c r="A12" s="5" t="s">
        <v>141</v>
      </c>
      <c r="B12" s="50"/>
      <c r="C12" s="50"/>
    </row>
    <row r="13" spans="1:3" ht="28.8" x14ac:dyDescent="0.3">
      <c r="A13" s="5" t="s">
        <v>142</v>
      </c>
      <c r="B13" s="50"/>
      <c r="C13" s="50"/>
    </row>
    <row r="14" spans="1:3" x14ac:dyDescent="0.3">
      <c r="A14" s="5" t="s">
        <v>143</v>
      </c>
      <c r="B14" s="99"/>
      <c r="C14" s="100"/>
    </row>
    <row r="15" spans="1:3" x14ac:dyDescent="0.3">
      <c r="A15" s="12" t="s">
        <v>144</v>
      </c>
      <c r="B15" s="50"/>
      <c r="C15" s="50"/>
    </row>
    <row r="16" spans="1:3" ht="100.5" customHeight="1" x14ac:dyDescent="0.3">
      <c r="A16" s="9" t="s">
        <v>145</v>
      </c>
      <c r="B16" s="98"/>
      <c r="C16" s="98"/>
    </row>
    <row r="17" ht="36.6" customHeight="1" x14ac:dyDescent="0.3"/>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106" t="s">
        <v>118</v>
      </c>
      <c r="B1" s="106"/>
      <c r="C1" s="106"/>
    </row>
    <row r="2" spans="1:3" x14ac:dyDescent="0.3">
      <c r="A2" s="28" t="s">
        <v>14</v>
      </c>
      <c r="B2" s="99" t="str">
        <f>'[2]AUTOS NOTA 321'!B2:C2</f>
        <v xml:space="preserve">SINIESTRO   LEGIS </v>
      </c>
      <c r="C2" s="100"/>
    </row>
    <row r="3" spans="1:3" ht="23.4" customHeight="1" x14ac:dyDescent="0.3">
      <c r="A3" s="5" t="s">
        <v>2</v>
      </c>
      <c r="B3" s="50" t="str">
        <f>'GENERALES NOTA 322'!B2:C2</f>
        <v>2025054379</v>
      </c>
      <c r="C3" s="50"/>
    </row>
    <row r="4" spans="1:3" x14ac:dyDescent="0.3">
      <c r="A4" s="5" t="s">
        <v>0</v>
      </c>
      <c r="B4" s="50" t="str">
        <f>'GENERALES NOTA 322'!B3:C3</f>
        <v>Delegatura para Funciones Jurisdiccionales de la Superintendencia Financiera de Colombia</v>
      </c>
      <c r="C4" s="50"/>
    </row>
    <row r="5" spans="1:3" x14ac:dyDescent="0.3">
      <c r="A5" s="5" t="s">
        <v>92</v>
      </c>
      <c r="B5" s="50" t="str">
        <f>'GENERALES NOTA 322'!B4:C4</f>
        <v>Allianz Seguros de Vida S.A. Nit. 860.027.404-1</v>
      </c>
      <c r="C5" s="50"/>
    </row>
    <row r="6" spans="1:3" x14ac:dyDescent="0.3">
      <c r="A6" s="5" t="s">
        <v>1</v>
      </c>
      <c r="B6" s="50" t="str">
        <f>'GENERALES NOTA 322'!B5:C5</f>
        <v>Germán Ricardo Serrano Fuentes C.C. 74.302.722</v>
      </c>
      <c r="C6" s="50"/>
    </row>
    <row r="7" spans="1:3" x14ac:dyDescent="0.3">
      <c r="A7" s="5" t="s">
        <v>93</v>
      </c>
      <c r="B7" s="50" t="str">
        <f>'GENERALES NOTA 322'!B6:C6</f>
        <v>DEMANDA DIRECTA</v>
      </c>
      <c r="C7" s="50"/>
    </row>
    <row r="8" spans="1:3" x14ac:dyDescent="0.3">
      <c r="A8" s="5" t="s">
        <v>100</v>
      </c>
      <c r="B8" s="50" t="str">
        <f>'GENERALES NOTA 325'!B8:C8</f>
        <v>PROBABLE GENERALES</v>
      </c>
      <c r="C8" s="50"/>
    </row>
    <row r="9" spans="1:3" x14ac:dyDescent="0.3">
      <c r="A9" s="12" t="s">
        <v>39</v>
      </c>
      <c r="B9" s="103">
        <f>'GENERALES  NOTA 324 -478'!B17:C17</f>
        <v>427786793</v>
      </c>
      <c r="C9" s="103"/>
    </row>
    <row r="10" spans="1:3" x14ac:dyDescent="0.3">
      <c r="A10" s="5" t="s">
        <v>112</v>
      </c>
      <c r="B10" s="104">
        <v>25000000</v>
      </c>
      <c r="C10" s="104"/>
    </row>
    <row r="11" spans="1:3" ht="41.1" customHeight="1" x14ac:dyDescent="0.3">
      <c r="A11" s="5" t="s">
        <v>149</v>
      </c>
      <c r="B11" s="50"/>
      <c r="C11" s="50"/>
    </row>
    <row r="12" spans="1:3" ht="41.1" hidden="1" customHeight="1" x14ac:dyDescent="0.3">
      <c r="A12" s="5" t="s">
        <v>115</v>
      </c>
      <c r="B12" s="50"/>
      <c r="C12" s="50"/>
    </row>
    <row r="13" spans="1:3" ht="18.75" customHeight="1" x14ac:dyDescent="0.3">
      <c r="A13" s="5" t="s">
        <v>116</v>
      </c>
      <c r="B13" s="105"/>
      <c r="C13" s="105"/>
    </row>
    <row r="14" spans="1:3" x14ac:dyDescent="0.3">
      <c r="A14" s="5" t="s">
        <v>117</v>
      </c>
      <c r="B14" s="50"/>
      <c r="C14" s="50"/>
    </row>
    <row r="20" spans="4:8" x14ac:dyDescent="0.3">
      <c r="D20" t="str">
        <f t="shared" ref="D20:H20" si="0">UPPER(D18)</f>
        <v/>
      </c>
      <c r="E20" t="str">
        <f t="shared" si="0"/>
        <v/>
      </c>
      <c r="F20" t="str">
        <f t="shared" si="0"/>
        <v/>
      </c>
      <c r="G20" t="str">
        <f t="shared" si="0"/>
        <v/>
      </c>
      <c r="H20" t="str">
        <f t="shared" si="0"/>
        <v/>
      </c>
    </row>
    <row r="21" spans="4:8" x14ac:dyDescent="0.3">
      <c r="D21" t="str">
        <f t="shared" ref="D21:H21" si="1">UPPER(D19)</f>
        <v/>
      </c>
      <c r="E21" t="str">
        <f t="shared" si="1"/>
        <v/>
      </c>
      <c r="F21" t="str">
        <f t="shared" si="1"/>
        <v/>
      </c>
      <c r="G21" t="str">
        <f t="shared" si="1"/>
        <v/>
      </c>
      <c r="H21" t="str">
        <f t="shared" si="1"/>
        <v/>
      </c>
    </row>
    <row r="22" spans="4:8" x14ac:dyDescent="0.3">
      <c r="D22" t="str">
        <f t="shared" ref="D22:H22" si="2">UPPER(D20)</f>
        <v/>
      </c>
      <c r="E22" t="str">
        <f t="shared" si="2"/>
        <v/>
      </c>
      <c r="F22" t="str">
        <f t="shared" si="2"/>
        <v/>
      </c>
      <c r="G22" t="str">
        <f t="shared" si="2"/>
        <v/>
      </c>
      <c r="H22" t="str">
        <f t="shared" si="2"/>
        <v/>
      </c>
    </row>
    <row r="23" spans="4:8" x14ac:dyDescent="0.3">
      <c r="D23" t="str">
        <f>UPPER(D21)</f>
        <v/>
      </c>
      <c r="E23" t="str">
        <f t="shared" ref="E23:H23" si="3">UPPER(E21)</f>
        <v/>
      </c>
      <c r="F23" t="str">
        <f t="shared" si="3"/>
        <v/>
      </c>
      <c r="G23" t="str">
        <f t="shared" si="3"/>
        <v/>
      </c>
      <c r="H23" t="str">
        <f t="shared" si="3"/>
        <v/>
      </c>
    </row>
    <row r="24" spans="4:8" x14ac:dyDescent="0.3">
      <c r="D24" t="str">
        <f t="shared" ref="D24:H24" si="4">UPPER(D22)</f>
        <v/>
      </c>
      <c r="E24" t="str">
        <f t="shared" si="4"/>
        <v/>
      </c>
      <c r="F24" t="str">
        <f t="shared" si="4"/>
        <v/>
      </c>
      <c r="G24" t="str">
        <f t="shared" si="4"/>
        <v/>
      </c>
      <c r="H24" t="str">
        <f t="shared" si="4"/>
        <v/>
      </c>
    </row>
    <row r="25" spans="4:8" x14ac:dyDescent="0.3">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106" t="s">
        <v>119</v>
      </c>
      <c r="B1" s="106"/>
      <c r="C1" s="106"/>
    </row>
    <row r="2" spans="1:3" ht="14.1" customHeight="1" x14ac:dyDescent="0.3">
      <c r="A2" s="10" t="s">
        <v>14</v>
      </c>
      <c r="B2" s="99" t="str">
        <f>'[2]AUTOS NOTA 321'!B2:C2</f>
        <v xml:space="preserve">SINIESTRO   LEGIS </v>
      </c>
      <c r="C2" s="100"/>
    </row>
    <row r="3" spans="1:3" x14ac:dyDescent="0.3">
      <c r="A3" s="5" t="s">
        <v>2</v>
      </c>
      <c r="B3" s="50" t="str">
        <f>'GENERALES NOTA 322'!B2:C2</f>
        <v>2025054379</v>
      </c>
      <c r="C3" s="50"/>
    </row>
    <row r="4" spans="1:3" x14ac:dyDescent="0.3">
      <c r="A4" s="5" t="s">
        <v>0</v>
      </c>
      <c r="B4" s="50" t="str">
        <f>'GENERALES NOTA 322'!B3:C3</f>
        <v>Delegatura para Funciones Jurisdiccionales de la Superintendencia Financiera de Colombia</v>
      </c>
      <c r="C4" s="50"/>
    </row>
    <row r="5" spans="1:3" x14ac:dyDescent="0.3">
      <c r="A5" s="5" t="s">
        <v>92</v>
      </c>
      <c r="B5" s="50" t="str">
        <f>'GENERALES NOTA 322'!B4:C4</f>
        <v>Allianz Seguros de Vida S.A. Nit. 860.027.404-1</v>
      </c>
      <c r="C5" s="50"/>
    </row>
    <row r="6" spans="1:3" x14ac:dyDescent="0.3">
      <c r="A6" s="5" t="s">
        <v>1</v>
      </c>
      <c r="B6" s="50" t="str">
        <f>'GENERALES NOTA 322'!B5:C5</f>
        <v>Germán Ricardo Serrano Fuentes C.C. 74.302.722</v>
      </c>
      <c r="C6" s="50"/>
    </row>
    <row r="7" spans="1:3" x14ac:dyDescent="0.3">
      <c r="A7" s="5" t="s">
        <v>93</v>
      </c>
      <c r="B7" s="50" t="str">
        <f>'GENERALES NOTA 322'!B6:C6</f>
        <v>DEMANDA DIRECTA</v>
      </c>
      <c r="C7" s="50"/>
    </row>
    <row r="8" spans="1:3" x14ac:dyDescent="0.3">
      <c r="A8" s="5" t="s">
        <v>113</v>
      </c>
      <c r="B8" s="50" t="str">
        <f>'GENERALES NOTA 325'!B8:C8</f>
        <v>PROBABLE GENERALES</v>
      </c>
      <c r="C8" s="50"/>
    </row>
    <row r="9" spans="1:3" ht="24" customHeight="1" x14ac:dyDescent="0.3">
      <c r="A9" s="5" t="s">
        <v>114</v>
      </c>
      <c r="B9" s="50"/>
      <c r="C9" s="50"/>
    </row>
    <row r="10" spans="1:3" ht="88.5" customHeight="1" x14ac:dyDescent="0.3">
      <c r="A10" s="5" t="s">
        <v>146</v>
      </c>
      <c r="B10" s="50"/>
      <c r="C10" s="50"/>
    </row>
    <row r="11" spans="1:3" ht="43.5" customHeight="1" x14ac:dyDescent="0.3">
      <c r="A11" s="109"/>
      <c r="B11" s="109"/>
      <c r="C11" s="109"/>
    </row>
    <row r="12" spans="1:3" hidden="1" x14ac:dyDescent="0.3">
      <c r="A12" s="110"/>
      <c r="B12" s="110"/>
      <c r="C12" s="110"/>
    </row>
    <row r="13" spans="1:3" ht="18" x14ac:dyDescent="0.3">
      <c r="A13" s="106" t="s">
        <v>147</v>
      </c>
      <c r="B13" s="106"/>
      <c r="C13" s="106"/>
    </row>
    <row r="14" spans="1:3" x14ac:dyDescent="0.3">
      <c r="A14" s="20" t="s">
        <v>30</v>
      </c>
      <c r="B14" s="86" t="s">
        <v>43</v>
      </c>
      <c r="C14" s="87"/>
    </row>
    <row r="15" spans="1:3" ht="28.8" x14ac:dyDescent="0.3">
      <c r="A15" s="18" t="s">
        <v>31</v>
      </c>
      <c r="B15" s="84"/>
      <c r="C15" s="85"/>
    </row>
    <row r="16" spans="1:3" ht="28.8" x14ac:dyDescent="0.3">
      <c r="A16" s="11" t="s">
        <v>38</v>
      </c>
      <c r="B16" s="92">
        <f>((C18+C19+C21+C22)-C25)*C24*C26</f>
        <v>100000000</v>
      </c>
      <c r="C16" s="92"/>
    </row>
    <row r="17" spans="1:3" x14ac:dyDescent="0.3">
      <c r="A17" s="20" t="s">
        <v>39</v>
      </c>
      <c r="B17" s="96" t="s">
        <v>34</v>
      </c>
      <c r="C17" s="97"/>
    </row>
    <row r="18" spans="1:3" x14ac:dyDescent="0.3">
      <c r="A18" s="94"/>
      <c r="B18" s="19" t="s">
        <v>35</v>
      </c>
      <c r="C18" s="16">
        <v>100000000</v>
      </c>
    </row>
    <row r="19" spans="1:3" x14ac:dyDescent="0.3">
      <c r="A19" s="95"/>
      <c r="B19" s="19" t="s">
        <v>36</v>
      </c>
      <c r="C19" s="16">
        <v>0</v>
      </c>
    </row>
    <row r="20" spans="1:3" x14ac:dyDescent="0.3">
      <c r="A20" s="95"/>
      <c r="B20" s="90" t="s">
        <v>37</v>
      </c>
      <c r="C20" s="91"/>
    </row>
    <row r="21" spans="1:3" x14ac:dyDescent="0.3">
      <c r="A21" s="95"/>
      <c r="B21" s="19" t="s">
        <v>95</v>
      </c>
      <c r="C21" s="16">
        <v>0</v>
      </c>
    </row>
    <row r="22" spans="1:3" ht="28.8" x14ac:dyDescent="0.3">
      <c r="A22" s="95"/>
      <c r="B22" s="19" t="s">
        <v>97</v>
      </c>
      <c r="C22" s="16">
        <v>0</v>
      </c>
    </row>
    <row r="23" spans="1:3" x14ac:dyDescent="0.3">
      <c r="A23" s="95"/>
      <c r="B23" s="90" t="s">
        <v>98</v>
      </c>
      <c r="C23" s="91"/>
    </row>
    <row r="24" spans="1:3" x14ac:dyDescent="0.3">
      <c r="A24" s="22"/>
      <c r="B24" s="19" t="s">
        <v>102</v>
      </c>
      <c r="C24" s="23">
        <v>1</v>
      </c>
    </row>
    <row r="25" spans="1:3" x14ac:dyDescent="0.3">
      <c r="A25" s="24"/>
      <c r="B25" s="19" t="s">
        <v>99</v>
      </c>
      <c r="C25" s="25">
        <v>0</v>
      </c>
    </row>
    <row r="26" spans="1:3" x14ac:dyDescent="0.3">
      <c r="A26" s="24"/>
      <c r="B26" s="19" t="s">
        <v>111</v>
      </c>
      <c r="C26" s="23">
        <v>1</v>
      </c>
    </row>
    <row r="27" spans="1:3" x14ac:dyDescent="0.3">
      <c r="A27" s="15" t="s">
        <v>90</v>
      </c>
      <c r="B27" s="92">
        <f>IFERROR(B16*(VLOOKUP(B14,Hoja2!$G$1:$H$6,2,0)),16666)</f>
        <v>16666</v>
      </c>
      <c r="C27" s="92"/>
    </row>
    <row r="28" spans="1:3" ht="95.25" customHeight="1" x14ac:dyDescent="0.3">
      <c r="A28" s="29" t="s">
        <v>148</v>
      </c>
      <c r="B28" s="107"/>
      <c r="C28" s="108"/>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101</v>
      </c>
    </row>
    <row r="2" spans="1:1" x14ac:dyDescent="0.3">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414062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46</v>
      </c>
      <c r="B1" t="s">
        <v>21</v>
      </c>
      <c r="C1" s="8" t="s">
        <v>20</v>
      </c>
      <c r="D1" s="8" t="s">
        <v>47</v>
      </c>
      <c r="E1" s="3" t="s">
        <v>5</v>
      </c>
      <c r="F1" s="2" t="s">
        <v>45</v>
      </c>
      <c r="G1" s="2" t="s">
        <v>103</v>
      </c>
      <c r="H1" s="4">
        <v>0.7</v>
      </c>
      <c r="I1" t="s">
        <v>3</v>
      </c>
      <c r="J1" t="s">
        <v>65</v>
      </c>
      <c r="L1" t="s">
        <v>110</v>
      </c>
      <c r="N1" s="2" t="s">
        <v>137</v>
      </c>
    </row>
    <row r="2" spans="1:14" x14ac:dyDescent="0.3">
      <c r="A2" t="s">
        <v>51</v>
      </c>
      <c r="B2" t="s">
        <v>22</v>
      </c>
      <c r="C2" t="s">
        <v>55</v>
      </c>
      <c r="D2" s="2" t="s">
        <v>48</v>
      </c>
      <c r="E2" s="1" t="s">
        <v>8</v>
      </c>
      <c r="F2" s="2" t="s">
        <v>43</v>
      </c>
      <c r="G2" s="2" t="s">
        <v>104</v>
      </c>
      <c r="H2" s="4">
        <v>0.25</v>
      </c>
      <c r="I2" t="s">
        <v>61</v>
      </c>
      <c r="J2" t="s">
        <v>66</v>
      </c>
      <c r="L2" t="s">
        <v>94</v>
      </c>
      <c r="N2" s="2" t="s">
        <v>138</v>
      </c>
    </row>
    <row r="3" spans="1:14" x14ac:dyDescent="0.3">
      <c r="A3" t="s">
        <v>52</v>
      </c>
      <c r="C3" t="s">
        <v>56</v>
      </c>
      <c r="D3" s="2" t="s">
        <v>49</v>
      </c>
      <c r="E3" s="1" t="s">
        <v>9</v>
      </c>
      <c r="F3" s="2" t="s">
        <v>44</v>
      </c>
      <c r="G3" s="2" t="s">
        <v>105</v>
      </c>
      <c r="H3" s="4">
        <v>0.55000000000000004</v>
      </c>
      <c r="I3" t="s">
        <v>62</v>
      </c>
      <c r="J3" t="s">
        <v>67</v>
      </c>
      <c r="N3" s="2" t="s">
        <v>43</v>
      </c>
    </row>
    <row r="4" spans="1:14" x14ac:dyDescent="0.3">
      <c r="A4" t="s">
        <v>53</v>
      </c>
      <c r="C4" t="s">
        <v>57</v>
      </c>
      <c r="E4" s="1" t="s">
        <v>10</v>
      </c>
      <c r="G4" s="2" t="s">
        <v>106</v>
      </c>
      <c r="H4" s="4">
        <v>0.15</v>
      </c>
      <c r="I4" t="s">
        <v>63</v>
      </c>
      <c r="J4" t="s">
        <v>68</v>
      </c>
      <c r="N4" s="2"/>
    </row>
    <row r="5" spans="1:14" x14ac:dyDescent="0.3">
      <c r="A5" t="s">
        <v>54</v>
      </c>
      <c r="E5" s="1" t="s">
        <v>6</v>
      </c>
      <c r="G5" s="2" t="s">
        <v>107</v>
      </c>
      <c r="H5" s="4">
        <v>0.7</v>
      </c>
      <c r="I5" t="s">
        <v>64</v>
      </c>
      <c r="J5" t="s">
        <v>69</v>
      </c>
      <c r="N5" s="2"/>
    </row>
    <row r="6" spans="1:14" x14ac:dyDescent="0.3">
      <c r="E6" s="1" t="s">
        <v>7</v>
      </c>
      <c r="G6" s="2" t="s">
        <v>108</v>
      </c>
      <c r="H6" s="4">
        <v>0.3</v>
      </c>
      <c r="J6" t="s">
        <v>70</v>
      </c>
      <c r="N6" s="2"/>
    </row>
    <row r="7" spans="1:14" x14ac:dyDescent="0.3">
      <c r="E7" s="1" t="s">
        <v>12</v>
      </c>
      <c r="G7" s="2" t="s">
        <v>43</v>
      </c>
      <c r="N7" s="2" t="s">
        <v>43</v>
      </c>
    </row>
    <row r="8" spans="1:14" x14ac:dyDescent="0.3">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usuario</cp:lastModifiedBy>
  <dcterms:created xsi:type="dcterms:W3CDTF">2020-12-07T14:41:17Z</dcterms:created>
  <dcterms:modified xsi:type="dcterms:W3CDTF">2025-07-23T21:42:37Z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