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120" yWindow="-120" windowWidth="19440" windowHeight="1488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7" i="12"/>
  <c r="B7" i="11"/>
  <c r="B6" i="12"/>
  <c r="B6" i="11"/>
  <c r="B5" i="12"/>
  <c r="B5" i="11"/>
  <c r="B3" i="12"/>
  <c r="B2" i="12"/>
  <c r="B4" i="12"/>
  <c r="B4" i="11"/>
  <c r="B3" i="11"/>
  <c r="B2" i="11"/>
  <c r="B20" i="8" l="1"/>
  <c r="B15" i="12"/>
  <c r="B34" i="12"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40" i="8" l="1"/>
  <c r="B10" i="9"/>
  <c r="B9" i="11"/>
  <c r="B2" i="8"/>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<sst xmlns="http://schemas.openxmlformats.org/spreadsheetml/2006/main" count="329" uniqueCount="220">
  <si>
    <t>SOLICITUD DE ANTECEDENTES -ABOGADO EXTERNO-</t>
  </si>
  <si>
    <t>RADICADO(23 DIGITOS)</t>
  </si>
  <si>
    <t xml:space="preserve"> 66170400300420250017100</t>
  </si>
  <si>
    <t>JUZGADO</t>
  </si>
  <si>
    <t>JUZGADO CUARTO CIVIL MUNICIPAL DE DOSQUEBRADAS</t>
  </si>
  <si>
    <t>DEMANDADO</t>
  </si>
  <si>
    <t>1. Allianz Seguros S.A.
2. Cooperativa Quindiana de Transportadores Ltda, NIT 890000442-1
3. Juan Augusto Ríos Osorio, C.C. No. 10.225.828</t>
  </si>
  <si>
    <t xml:space="preserve">DEMANDANTE </t>
  </si>
  <si>
    <t>Compañía Colombiana de Transportes S.A. NIT 890000440-7</t>
  </si>
  <si>
    <t>TIPO DE VINCULACION COMPAÑÍA</t>
  </si>
  <si>
    <t>DEMANDA DIRECTA</t>
  </si>
  <si>
    <t xml:space="preserve">TIPO DE PERJUCIO </t>
  </si>
  <si>
    <t>NO APLICA</t>
  </si>
  <si>
    <t>INTERVINIENTE -NOMBRE DE LESIONADO O MUERTO (S) DEL PROCESO</t>
  </si>
  <si>
    <t xml:space="preserve">N/A se solicita el reintegro por parte de la Compañía Colombiana de Transportes S.A. de suma pagada en proceso de reparación directa en el que estuvi vinculado el vehículo de placa TTG-200 asegurado por Allianz.
</t>
  </si>
  <si>
    <t xml:space="preserve">NUMERO DE IDENTIFICACION </t>
  </si>
  <si>
    <t>N/A</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</si>
  <si>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</si>
  <si>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</si>
  <si>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</si>
  <si>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</si>
  <si>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</si>
  <si>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</si>
  <si>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</si>
  <si>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</si>
  <si>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</si>
  <si>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</si>
  <si>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</si>
  <si>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</si>
  <si>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</si>
  <si>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</si>
  <si>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</si>
  <si>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r>
      <t xml:space="preserve">Del pago efectuado por la demandante: </t>
    </r>
    <r>
      <rPr>
        <b/>
        <sz val="11"/>
        <color theme="1"/>
        <rFont val="Calibri"/>
        <family val="2"/>
        <scheme val="minor"/>
      </rPr>
      <t>12 de diciembre de 2023</t>
    </r>
    <r>
      <rPr>
        <sz val="11"/>
        <color theme="1"/>
        <rFont val="Calibri"/>
        <family val="2"/>
        <scheme val="minor"/>
      </rPr>
      <t xml:space="preserve">
Fecha del accidente de tránsito que motivó el pago del hoy demandante: 12 de junio de 2013</t>
    </r>
  </si>
  <si>
    <t>FECHA DE SOLICITUD AUDIENCIA PREJUDICIAL</t>
  </si>
  <si>
    <t>22 de agosto del 2024</t>
  </si>
  <si>
    <t>FECHA DE AUDIENCIA PREJUDICIAL</t>
  </si>
  <si>
    <r>
      <rPr>
        <b/>
        <sz val="11"/>
        <color theme="1"/>
        <rFont val="Calibri"/>
        <family val="2"/>
        <scheme val="minor"/>
      </rPr>
      <t>27 de septiembre del 2024</t>
    </r>
    <r>
      <rPr>
        <sz val="11"/>
        <color theme="1"/>
        <rFont val="Calibri"/>
        <family val="2"/>
        <scheme val="minor"/>
      </rPr>
      <t xml:space="preserve"> Fecha audiencia de conciliación
02 de octubre del 2024 Fecha del acta de la audiencia</t>
    </r>
  </si>
  <si>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</si>
  <si>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r>
      <t xml:space="preserve">De acuerdo con los hechos de la demanda, el </t>
    </r>
    <r>
      <rPr>
        <b/>
        <sz val="11"/>
        <color theme="1"/>
        <rFont val="Calibri"/>
        <family val="2"/>
        <scheme val="minor"/>
      </rPr>
      <t>12 de diciembre de 2023</t>
    </r>
    <r>
      <rPr>
        <sz val="11"/>
        <color theme="1"/>
        <rFont val="Calibri"/>
        <family val="2"/>
        <scheme val="minor"/>
      </rPr>
      <t xml:space="preserve">, la COMPAÑÍA COLOMBIANA DE TRANSPORTES SA realizó el pago de $ 213.000.000, como resultado de la condena impuesta por el Tribunal Administrativo de Caldas, al interior del proceso de reparación directa que cursó bajo el Rad. 17001-33-33-0042014-00566-00, en el que fueron demandados: LA NACION – MINISTERIO DE DEFENSA – POLICIA NACIONAL- COMPAÑÍA COLOMBIANA DE TRANSPORTES SA COLDETRANS – JUAN AUGUSTO RIOS OSORIO.
El accionante indica que ese pago debió haber sido asumido por la COOPERATIVA QUINDIANA DE TRANSPORTADORES LTDA y el señor JUAN AUGUSTO RIOS OSORIO, por cuanto: (i) nunca ha existido una afiliación de parte de COLDETRANS con el tracto camión de placas TTG200, ni verbal ni documentalmente; (ii) El vehículo TTG200 es de propiedad del señor JUAN AUGUSTO RIOS OSORIO; (iii) El vehículo es TTG200 ulizado, usufructuado, mantenido y demás por el señor JUAN AUGUSTO RIOS OSORIO; (iv) El señor JUAN AUGUSTO RIOS OSORIO es socio de la empresa COLDETRANS, pero no tiene derecho a vincular su propiedad dentro de la empresa o simplemente no hay un documento soporte de esto; (v) Para el día de los hechos la empresa COOPERATIVA QUINDIANA DE TRANSPORTADORES LTDA contrató con el señor JUAN AUGUSTO RIOS OSORIO, el transporte de mercancía en el vehículo TTG200, contrato que realizaron directamente ellos, en donde nada tuvo que ver COLDETRANS.
Por lo anterior, se alega que como COLDETRANS pagó la condena en virtud de la declaratoria de responsabilidad por la muerte del señor ISRAEL GUTIERREZ, el propietario del vehículo, la Cooperativa Quindiana de transportadores, así como Allianz quien asegura el vehículo TTG200 deben asumir el reembolso de la suma pagada por la sociedad acá demandante. 
</t>
    </r>
  </si>
  <si>
    <t>ASEGURADO</t>
  </si>
  <si>
    <t xml:space="preserve"> Juan Augusto Ríos Osorio</t>
  </si>
  <si>
    <t>NIT ASEGURADO</t>
  </si>
  <si>
    <t>C.C. No. 10.225.828</t>
  </si>
  <si>
    <t>PLACA VEHÍCULO ASEGURADO (SI APLICA)</t>
  </si>
  <si>
    <t>TTG-200</t>
  </si>
  <si>
    <t>NO. PÓLIZA VINCULADA</t>
  </si>
  <si>
    <t>021226541/41</t>
  </si>
  <si>
    <t>FECHA DE ASIGNACIÓN</t>
  </si>
  <si>
    <t>29 de abril del 2025</t>
  </si>
  <si>
    <t>FECHA DE NOTIFICACIÓN</t>
  </si>
  <si>
    <t>FECHA DE CONTESTACION 
*RECOMENDACIÓN: FECHA MÁXIMA PARA CONTESTAR LA DEMANDA ACORDE A LO ESTIÚLADO EN LA NORMA.</t>
  </si>
  <si>
    <t>REMISION DE ANTECEDENTES - ABOGADO INTERNO-</t>
  </si>
  <si>
    <t>SINIESTRO - APLICATIVO</t>
  </si>
  <si>
    <t>S 017413673 APL 214710</t>
  </si>
  <si>
    <t>Radicado(23 digitos)</t>
  </si>
  <si>
    <t>Juzgado</t>
  </si>
  <si>
    <t>Demandado</t>
  </si>
  <si>
    <t xml:space="preserve">Demandante </t>
  </si>
  <si>
    <t>Tipo de vinculacion compañía</t>
  </si>
  <si>
    <t>INTERVINIENTE</t>
  </si>
  <si>
    <t>PÓLIZA</t>
  </si>
  <si>
    <t>21226541/41</t>
  </si>
  <si>
    <t>AMPARO A AFECTAR</t>
  </si>
  <si>
    <t>RCE HOMICIDIO</t>
  </si>
  <si>
    <t>VALOR ASEGURADO</t>
  </si>
  <si>
    <t>DEDUCIBLE</t>
  </si>
  <si>
    <t>MODALIDAD</t>
  </si>
  <si>
    <t>OCURRENCIA</t>
  </si>
  <si>
    <t xml:space="preserve">VIGENCIA </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</si>
  <si>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</si>
  <si>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</si>
  <si>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</si>
  <si>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</si>
  <si>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</si>
  <si>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</si>
  <si>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</si>
  <si>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</si>
  <si>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</si>
  <si>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</si>
  <si>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</si>
  <si>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Sin reclamación previa </t>
  </si>
  <si>
    <t xml:space="preserve">OFRECIENTO AUTOS </t>
  </si>
  <si>
    <t>NO</t>
  </si>
  <si>
    <t>OFRECIENTO VALOR</t>
  </si>
  <si>
    <t xml:space="preserve">SOLICITAN REINTEGRO A NUESTRO ASEGURADO </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</si>
  <si>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</si>
  <si>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</si>
  <si>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</si>
  <si>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</si>
  <si>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</si>
  <si>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</si>
  <si>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</si>
  <si>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</si>
  <si>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</si>
  <si>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</si>
  <si>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</si>
  <si>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</si>
  <si>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</si>
  <si>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</si>
  <si>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</si>
  <si>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</si>
  <si>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</si>
  <si>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</si>
  <si>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</si>
  <si>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</si>
  <si>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</si>
  <si>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</si>
  <si>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</si>
  <si>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</si>
  <si>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</si>
  <si>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</si>
  <si>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</si>
  <si>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</si>
  <si>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</si>
  <si>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</si>
  <si>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</si>
  <si>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</si>
  <si>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</si>
  <si>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</si>
  <si>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</si>
  <si>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</si>
  <si>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</si>
  <si>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</si>
  <si>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</si>
  <si>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</si>
  <si>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INDIQUE LA PLACA- TTG-200</t>
  </si>
  <si>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</si>
  <si>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</si>
  <si>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</si>
  <si>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</si>
  <si>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</si>
  <si>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</si>
  <si>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</si>
  <si>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</si>
  <si>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</si>
  <si>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</si>
  <si>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</si>
  <si>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</si>
  <si>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</si>
  <si>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</si>
  <si>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</si>
  <si>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</si>
  <si>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</si>
  <si>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</si>
  <si>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</si>
  <si>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</si>
  <si>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</si>
  <si>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</si>
  <si>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</si>
  <si>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</si>
  <si>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</si>
  <si>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</si>
  <si>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</si>
  <si>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</si>
  <si>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</si>
  <si>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</si>
  <si>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</si>
  <si>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</si>
  <si>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</si>
  <si>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</si>
  <si>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</si>
  <si>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</si>
  <si>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</si>
  <si>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</si>
  <si>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</si>
  <si>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</si>
  <si>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</si>
  <si>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</si>
  <si>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</si>
  <si>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</si>
  <si>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</si>
  <si>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</si>
  <si>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</si>
  <si>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</si>
  <si>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</si>
  <si>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</si>
  <si>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</si>
  <si>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</si>
  <si>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</si>
  <si>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</si>
  <si>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</si>
  <si>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r>
      <t xml:space="preserve">INDIQUE LA PLACA- </t>
    </r>
    <r>
      <rPr>
        <sz val="11"/>
        <color rgb="FFFF0000"/>
        <rFont val="Calibri"/>
        <family val="2"/>
        <scheme val="minor"/>
      </rPr>
      <t>SUSTITUYA</t>
    </r>
  </si>
  <si>
    <t>CLASE DE REASEGURO</t>
  </si>
  <si>
    <t xml:space="preserve">Situcion Laboral </t>
  </si>
  <si>
    <t>Acompañante motorista</t>
  </si>
  <si>
    <t>LLAMADA EN GARANTIA</t>
  </si>
  <si>
    <t xml:space="preserve">RCE LESIONES </t>
  </si>
  <si>
    <t xml:space="preserve">SI </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</si>
  <si>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</si>
  <si>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</si>
  <si>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</si>
  <si>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</si>
  <si>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</si>
  <si>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</si>
  <si>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</si>
  <si>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</si>
  <si>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</si>
  <si>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</si>
  <si>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</si>
  <si>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</si>
  <si>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</si>
  <si>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</si>
  <si>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</si>
  <si>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</si>
  <si>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</si>
  <si>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</si>
  <si>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</si>
  <si>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</si>
  <si>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</si>
  <si>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</si>
  <si>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</si>
  <si>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Peaton</t>
  </si>
  <si>
    <t>RCC HOMICIDIO-LESION</t>
  </si>
  <si>
    <t xml:space="preserve">Vida/RC medica- aviso de siniestro sin tramite </t>
  </si>
  <si>
    <t>PERDIDA PARCIAL DAÑOS</t>
  </si>
  <si>
    <t>PÉRDIDA PARCIAL HURTO</t>
  </si>
  <si>
    <t>PÉRDIDA TOTAL DAÑOS</t>
  </si>
  <si>
    <t>SUSTRACCIÓN TOTAL</t>
  </si>
  <si>
    <r>
      <t xml:space="preserve">POR ESTADOS DE ADMISIÓN DE LLAMAMIENTO: </t>
    </r>
    <r>
      <rPr>
        <b/>
        <sz val="11"/>
        <color theme="1"/>
        <rFont val="Calibri"/>
        <family val="2"/>
        <scheme val="minor"/>
      </rPr>
      <t>28 de julio del 2025</t>
    </r>
  </si>
  <si>
    <t>27 de agosto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</si>
</sst>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abSelected="1" topLeftCell="A19" zoomScale="85" zoomScaleNormal="85" workbookViewId="0">
      <selection activeCell="B37" sqref="B37"/>
    </sheetView>
  </sheetViews>
  <sheetFormatPr baseColWidth="10" defaultColWidth="0" defaultRowHeight="15" x14ac:dyDescent="0.25"/>
  <cols>
    <col min="1" max="1" width="69.140625" style="8" customWidth="1"/>
    <col min="2" max="2" width="55.140625" style="8" customWidth="1"/>
    <col min="3" max="3" width="70.85546875" style="8" customWidth="1"/>
    <col min="4" max="16384" width="11.42578125" style="2" hidden="1"/>
  </cols>
  <sheetData>
    <row r="1" spans="1:3" ht="26.25" x14ac:dyDescent="0.25">
      <c r="A1" s="50" t="s">
        <v>0</v>
      </c>
      <c r="B1" s="50"/>
      <c r="C1" s="50"/>
    </row>
    <row r="2" spans="1:3" x14ac:dyDescent="0.25">
      <c r="A2" s="5" t="s">
        <v>1</v>
      </c>
      <c r="B2" s="57" t="s">
        <v>2</v>
      </c>
      <c r="C2" s="58"/>
    </row>
    <row r="3" spans="1:3" x14ac:dyDescent="0.25">
      <c r="A3" s="5" t="s">
        <v>3</v>
      </c>
      <c r="B3" s="59" t="s">
        <v>4</v>
      </c>
      <c r="C3" s="54"/>
    </row>
    <row r="4" spans="1:3" ht="50.25" customHeight="1" x14ac:dyDescent="0.25">
      <c r="A4" s="5" t="s">
        <v>5</v>
      </c>
      <c r="B4" s="59" t="s">
        <v>6</v>
      </c>
      <c r="C4" s="54"/>
    </row>
    <row r="5" spans="1:3" ht="18" customHeight="1" x14ac:dyDescent="0.25">
      <c r="A5" s="5" t="s">
        <v>7</v>
      </c>
      <c r="B5" s="53" t="s">
        <v>8</v>
      </c>
      <c r="C5" s="54"/>
    </row>
    <row r="6" spans="1:3" x14ac:dyDescent="0.25">
      <c r="A6" s="5" t="s">
        <v>9</v>
      </c>
      <c r="B6" s="52" t="s">
        <v>185</v>
      </c>
      <c r="C6" s="52"/>
    </row>
    <row r="7" spans="1:3" x14ac:dyDescent="0.25">
      <c r="A7" s="27" t="s">
        <v>11</v>
      </c>
      <c r="B7" s="53" t="s">
        <v>12</v>
      </c>
      <c r="C7" s="54"/>
    </row>
    <row r="8" spans="1:3" ht="51.75" customHeight="1" x14ac:dyDescent="0.25">
      <c r="A8" s="28" t="s">
        <v>13</v>
      </c>
      <c r="B8" s="51" t="s">
        <v>14</v>
      </c>
      <c r="C8" s="52"/>
    </row>
    <row r="9" spans="1:3" x14ac:dyDescent="0.25">
      <c r="A9" s="28" t="s">
        <v>15</v>
      </c>
      <c r="B9" s="52" t="s">
        <v>16</v>
      </c>
      <c r="C9" s="52"/>
    </row>
    <row r="10" spans="1:3" x14ac:dyDescent="0.25">
      <c r="A10" s="28" t="s">
        <v>17</v>
      </c>
      <c r="B10" s="51" t="s">
        <v>16</v>
      </c>
      <c r="C10" s="51"/>
    </row>
    <row r="11" spans="1:3" ht="30" customHeight="1" x14ac:dyDescent="0.25">
      <c r="A11" s="29" t="s">
        <v>18</v>
      </c>
      <c r="B11" s="51" t="s">
        <v>16</v>
      </c>
      <c r="C11" s="51"/>
    </row>
    <row r="12" spans="1:3" ht="30" customHeight="1" x14ac:dyDescent="0.25">
      <c r="A12" s="5" t="s">
        <v>19</v>
      </c>
      <c r="B12" s="66" t="s">
        <v>16</v>
      </c>
      <c r="C12" s="51"/>
    </row>
    <row r="13" spans="1:3" x14ac:dyDescent="0.25">
      <c r="A13" s="5" t="s">
        <v>20</v>
      </c>
      <c r="B13" s="52" t="s">
        <v>16</v>
      </c>
      <c r="C13" s="52"/>
    </row>
    <row r="14" spans="1:3" x14ac:dyDescent="0.25">
      <c r="A14" s="5" t="s">
        <v>21</v>
      </c>
      <c r="B14" s="61" t="s">
        <v>16</v>
      </c>
      <c r="C14" s="52"/>
    </row>
    <row r="15" spans="1:3" x14ac:dyDescent="0.25">
      <c r="A15" s="5" t="s">
        <v>22</v>
      </c>
      <c r="B15" s="52" t="s">
        <v>16</v>
      </c>
      <c r="C15" s="52"/>
    </row>
    <row r="16" spans="1:3" x14ac:dyDescent="0.25">
      <c r="A16" s="5" t="s">
        <v>23</v>
      </c>
      <c r="B16" s="52" t="s">
        <v>16</v>
      </c>
      <c r="C16" s="52"/>
    </row>
    <row r="17" spans="1:3" ht="15" customHeight="1" x14ac:dyDescent="0.25">
      <c r="A17" s="5" t="s">
        <v>24</v>
      </c>
      <c r="B17" s="51" t="s">
        <v>25</v>
      </c>
      <c r="C17" s="51"/>
    </row>
    <row r="18" spans="1:3" x14ac:dyDescent="0.25">
      <c r="A18" s="5" t="s">
        <v>26</v>
      </c>
      <c r="B18" s="51" t="s">
        <v>16</v>
      </c>
      <c r="C18" s="51"/>
    </row>
    <row r="19" spans="1:3" ht="18.75" customHeight="1" x14ac:dyDescent="0.25">
      <c r="A19" s="5" t="s">
        <v>27</v>
      </c>
      <c r="B19" s="55" t="s">
        <v>16</v>
      </c>
      <c r="C19" s="56"/>
    </row>
    <row r="20" spans="1:3" ht="39" customHeight="1" x14ac:dyDescent="0.25">
      <c r="A20" s="5" t="s">
        <v>28</v>
      </c>
      <c r="B20" s="51" t="s">
        <v>14</v>
      </c>
      <c r="C20" s="52"/>
    </row>
    <row r="21" spans="1:3" ht="17.25" customHeight="1" x14ac:dyDescent="0.25">
      <c r="A21" s="5" t="s">
        <v>29</v>
      </c>
      <c r="B21" s="51" t="s">
        <v>30</v>
      </c>
      <c r="C21" s="51"/>
    </row>
    <row r="22" spans="1:3" ht="33" customHeight="1" x14ac:dyDescent="0.25">
      <c r="A22" s="28" t="s">
        <v>31</v>
      </c>
      <c r="B22" s="64" t="s">
        <v>32</v>
      </c>
      <c r="C22" s="64"/>
    </row>
    <row r="23" spans="1:3" x14ac:dyDescent="0.25">
      <c r="A23" s="28" t="s">
        <v>33</v>
      </c>
      <c r="B23" s="65" t="s">
        <v>34</v>
      </c>
      <c r="C23" s="64"/>
    </row>
    <row r="24" spans="1:3" ht="36.75" customHeight="1" x14ac:dyDescent="0.25">
      <c r="A24" s="28" t="s">
        <v>35</v>
      </c>
      <c r="B24" s="65" t="s">
        <v>36</v>
      </c>
      <c r="C24" s="64"/>
    </row>
    <row r="25" spans="1:3" x14ac:dyDescent="0.25">
      <c r="A25" s="60" t="s">
        <v>37</v>
      </c>
      <c r="B25" s="64" t="s">
        <v>38</v>
      </c>
      <c r="C25" s="49"/>
    </row>
    <row r="26" spans="1:3" x14ac:dyDescent="0.25">
      <c r="A26" s="60"/>
      <c r="B26" s="49"/>
      <c r="C26" s="49"/>
    </row>
    <row r="27" spans="1:3" ht="238.5" customHeight="1" x14ac:dyDescent="0.25">
      <c r="A27" s="60"/>
      <c r="B27" s="49"/>
      <c r="C27" s="49"/>
    </row>
    <row r="28" spans="1:3" x14ac:dyDescent="0.25">
      <c r="A28" s="28" t="s">
        <v>39</v>
      </c>
      <c r="B28" s="49" t="s">
        <v>40</v>
      </c>
      <c r="C28" s="49"/>
    </row>
    <row r="29" spans="1:3" x14ac:dyDescent="0.25">
      <c r="A29" s="28" t="s">
        <v>41</v>
      </c>
      <c r="B29" s="49" t="s">
        <v>42</v>
      </c>
      <c r="C29" s="49"/>
    </row>
    <row r="30" spans="1:3" x14ac:dyDescent="0.25">
      <c r="A30" s="28" t="s">
        <v>43</v>
      </c>
      <c r="B30" s="49" t="s">
        <v>44</v>
      </c>
      <c r="C30" s="49"/>
    </row>
    <row r="31" spans="1:3" x14ac:dyDescent="0.25">
      <c r="A31" s="28" t="s">
        <v>45</v>
      </c>
      <c r="B31" s="49" t="s">
        <v>46</v>
      </c>
      <c r="C31" s="49"/>
    </row>
    <row r="32" spans="1:3" x14ac:dyDescent="0.25">
      <c r="A32" s="28" t="s">
        <v>47</v>
      </c>
      <c r="B32" s="62" t="s">
        <v>48</v>
      </c>
      <c r="C32" s="63"/>
    </row>
    <row r="33" spans="1:3" x14ac:dyDescent="0.25">
      <c r="A33" s="5" t="s">
        <v>49</v>
      </c>
      <c r="B33" s="61" t="s">
        <v>218</v>
      </c>
      <c r="C33" s="61"/>
    </row>
    <row r="34" spans="1:3" ht="45" x14ac:dyDescent="0.25">
      <c r="A34" s="5" t="s">
        <v>50</v>
      </c>
      <c r="B34" s="61" t="s">
        <v>219</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6" t="s">
        <v>51</v>
      </c>
      <c r="B1" s="86"/>
      <c r="C1" s="86"/>
    </row>
    <row r="2" spans="1:3" ht="15.75" customHeight="1" x14ac:dyDescent="0.25">
      <c r="A2" s="20" t="s">
        <v>52</v>
      </c>
      <c r="B2" s="87" t="s">
        <v>53</v>
      </c>
      <c r="C2" s="88"/>
    </row>
    <row r="3" spans="1:3" s="2" customFormat="1" x14ac:dyDescent="0.25">
      <c r="A3" s="5" t="s">
        <v>54</v>
      </c>
      <c r="B3" s="52" t="str">
        <f>'AUTOS  NOTA 322'!B2:C2</f>
        <v xml:space="preserve"> 66170400300420250017100</v>
      </c>
      <c r="C3" s="52"/>
    </row>
    <row r="4" spans="1:3" s="2" customFormat="1" x14ac:dyDescent="0.25">
      <c r="A4" s="5" t="s">
        <v>55</v>
      </c>
      <c r="B4" s="52" t="str">
        <f>'AUTOS  NOTA 322'!B3:C3</f>
        <v>JUZGADO CUARTO CIVIL MUNICIPAL DE DOSQUEBRADAS</v>
      </c>
      <c r="C4" s="52"/>
    </row>
    <row r="5" spans="1:3" s="2" customFormat="1" x14ac:dyDescent="0.25">
      <c r="A5" s="5" t="s">
        <v>56</v>
      </c>
      <c r="B5" s="52" t="str">
        <f>'AUTOS  NOTA 322'!B4:C4</f>
        <v>1. Allianz Seguros S.A.
2. Cooperativa Quindiana de Transportadores Ltda, NIT 890000442-1
3. Juan Augusto Ríos Osorio, C.C. No. 10.225.828</v>
      </c>
      <c r="C5" s="52"/>
    </row>
    <row r="6" spans="1:3" s="2" customFormat="1" x14ac:dyDescent="0.25">
      <c r="A6" s="5" t="s">
        <v>57</v>
      </c>
      <c r="B6" s="52" t="str">
        <f>'AUTOS  NOTA 322'!B5:C5</f>
        <v>Compañía Colombiana de Transportes S.A. NIT 890000440-7</v>
      </c>
      <c r="C6" s="52"/>
    </row>
    <row r="7" spans="1:3" s="2" customFormat="1" x14ac:dyDescent="0.25">
      <c r="A7" s="5" t="s">
        <v>58</v>
      </c>
      <c r="B7" s="52" t="str">
        <f>'AUTOS  NOTA 322'!B6:C6</f>
        <v>LLAMADA EN GARANTIA</v>
      </c>
      <c r="C7" s="52"/>
    </row>
    <row r="8" spans="1:3" s="2" customFormat="1" x14ac:dyDescent="0.25">
      <c r="A8" s="31" t="s">
        <v>59</v>
      </c>
      <c r="B8" s="52" t="str">
        <f>'AUTOS  NOTA 322'!B7:C8</f>
        <v xml:space="preserve">N/A se solicita el reintegro por parte de la Compañía Colombiana de Transportes S.A. de suma pagada en proceso de reparación directa en el que estuvi vinculado el vehículo de placa TTG-200 asegurado por Allianz.
</v>
      </c>
      <c r="C8" s="52"/>
    </row>
    <row r="9" spans="1:3" x14ac:dyDescent="0.25">
      <c r="A9" s="20" t="s">
        <v>60</v>
      </c>
      <c r="B9" s="52" t="s">
        <v>61</v>
      </c>
      <c r="C9" s="52"/>
    </row>
    <row r="10" spans="1:3" x14ac:dyDescent="0.25">
      <c r="A10" s="20" t="s">
        <v>62</v>
      </c>
      <c r="B10" s="52" t="s">
        <v>63</v>
      </c>
      <c r="C10" s="52"/>
    </row>
    <row r="11" spans="1:3" x14ac:dyDescent="0.25">
      <c r="A11" s="20" t="s">
        <v>64</v>
      </c>
      <c r="B11" s="69">
        <v>4000000000</v>
      </c>
      <c r="C11" s="70"/>
    </row>
    <row r="12" spans="1:3" x14ac:dyDescent="0.25">
      <c r="A12" s="20" t="s">
        <v>65</v>
      </c>
      <c r="B12" s="69">
        <v>0</v>
      </c>
      <c r="C12" s="70"/>
    </row>
    <row r="13" spans="1:3" x14ac:dyDescent="0.25">
      <c r="A13" s="20" t="s">
        <v>66</v>
      </c>
      <c r="B13" s="53" t="s">
        <v>67</v>
      </c>
      <c r="C13" s="54"/>
    </row>
    <row r="14" spans="1:3" x14ac:dyDescent="0.25">
      <c r="A14" s="20" t="s">
        <v>68</v>
      </c>
      <c r="B14" s="51"/>
      <c r="C14" s="52"/>
    </row>
    <row r="15" spans="1:3" x14ac:dyDescent="0.25">
      <c r="A15" s="20" t="s">
        <v>69</v>
      </c>
      <c r="B15" s="52" t="s">
        <v>70</v>
      </c>
      <c r="C15" s="52"/>
    </row>
    <row r="16" spans="1:3" x14ac:dyDescent="0.25">
      <c r="A16" s="20" t="s">
        <v>71</v>
      </c>
      <c r="B16" s="52" t="s">
        <v>70</v>
      </c>
      <c r="C16" s="52"/>
    </row>
    <row r="17" spans="1:3" x14ac:dyDescent="0.25">
      <c r="A17" s="73" t="s">
        <v>72</v>
      </c>
      <c r="B17" s="52" t="s">
        <v>73</v>
      </c>
      <c r="C17" s="52"/>
    </row>
    <row r="18" spans="1:3" x14ac:dyDescent="0.25">
      <c r="A18" s="74"/>
      <c r="B18" s="10" t="s">
        <v>74</v>
      </c>
      <c r="C18" s="10" t="s">
        <v>75</v>
      </c>
    </row>
    <row r="19" spans="1:3" x14ac:dyDescent="0.25">
      <c r="A19" s="74"/>
      <c r="B19" s="6" t="s">
        <v>76</v>
      </c>
      <c r="C19" s="6"/>
    </row>
    <row r="20" spans="1:3" x14ac:dyDescent="0.25">
      <c r="A20" s="74"/>
      <c r="B20" s="6"/>
      <c r="C20" s="6"/>
    </row>
    <row r="21" spans="1:3" x14ac:dyDescent="0.25">
      <c r="A21" s="75"/>
      <c r="B21" s="6"/>
      <c r="C21" s="6"/>
    </row>
    <row r="22" spans="1:3" x14ac:dyDescent="0.25">
      <c r="A22" s="20" t="s">
        <v>77</v>
      </c>
      <c r="B22" s="52" t="s">
        <v>70</v>
      </c>
      <c r="C22" s="52"/>
    </row>
    <row r="23" spans="1:3" x14ac:dyDescent="0.25">
      <c r="A23" s="20" t="s">
        <v>78</v>
      </c>
      <c r="B23" s="76" t="s">
        <v>70</v>
      </c>
      <c r="C23" s="77"/>
    </row>
    <row r="24" spans="1:3" x14ac:dyDescent="0.25">
      <c r="A24" s="20" t="s">
        <v>79</v>
      </c>
      <c r="B24" s="52" t="s">
        <v>80</v>
      </c>
      <c r="C24" s="52"/>
    </row>
    <row r="25" spans="1:3" x14ac:dyDescent="0.25">
      <c r="A25" s="20" t="s">
        <v>81</v>
      </c>
      <c r="B25" s="52" t="s">
        <v>82</v>
      </c>
      <c r="C25" s="52"/>
    </row>
    <row r="26" spans="1:3" x14ac:dyDescent="0.25">
      <c r="A26" s="20" t="s">
        <v>83</v>
      </c>
      <c r="B26" s="52" t="s">
        <v>84</v>
      </c>
      <c r="C26" s="52"/>
    </row>
    <row r="27" spans="1:3" x14ac:dyDescent="0.25">
      <c r="A27" s="19" t="s">
        <v>85</v>
      </c>
      <c r="B27" s="52"/>
      <c r="C27" s="52"/>
    </row>
    <row r="28" spans="1:3" x14ac:dyDescent="0.25">
      <c r="A28" s="78" t="s">
        <v>86</v>
      </c>
      <c r="B28" s="78"/>
      <c r="C28" s="78"/>
    </row>
    <row r="29" spans="1:3" x14ac:dyDescent="0.25">
      <c r="A29" s="71" t="s">
        <v>87</v>
      </c>
      <c r="B29" s="72"/>
      <c r="C29" s="11"/>
    </row>
    <row r="30" spans="1:3" x14ac:dyDescent="0.25">
      <c r="A30" s="71" t="s">
        <v>88</v>
      </c>
      <c r="B30" s="72"/>
      <c r="C30" s="11"/>
    </row>
    <row r="31" spans="1:3" x14ac:dyDescent="0.25">
      <c r="A31" s="71" t="s">
        <v>89</v>
      </c>
      <c r="B31" s="72"/>
      <c r="C31" s="12"/>
    </row>
    <row r="32" spans="1:3" x14ac:dyDescent="0.25">
      <c r="A32" s="71" t="s">
        <v>90</v>
      </c>
      <c r="B32" s="72"/>
      <c r="C32" s="11"/>
    </row>
    <row r="33" spans="1:3" x14ac:dyDescent="0.25">
      <c r="A33" s="71" t="s">
        <v>91</v>
      </c>
      <c r="B33" s="72"/>
      <c r="C33" s="11"/>
    </row>
    <row r="34" spans="1:3" x14ac:dyDescent="0.25">
      <c r="A34" s="71" t="s">
        <v>92</v>
      </c>
      <c r="B34" s="72"/>
      <c r="C34" s="13"/>
    </row>
    <row r="35" spans="1:3" x14ac:dyDescent="0.25">
      <c r="A35" s="67" t="s">
        <v>93</v>
      </c>
      <c r="B35" s="68"/>
      <c r="C35" s="14"/>
    </row>
    <row r="36" spans="1:3" x14ac:dyDescent="0.25">
      <c r="A36" s="67" t="s">
        <v>94</v>
      </c>
      <c r="B36" s="68"/>
      <c r="C36" s="15"/>
    </row>
    <row r="37" spans="1:3" x14ac:dyDescent="0.25">
      <c r="A37" s="79" t="s">
        <v>95</v>
      </c>
      <c r="B37" s="80"/>
      <c r="C37" s="15"/>
    </row>
    <row r="38" spans="1:3" x14ac:dyDescent="0.25">
      <c r="A38" s="81"/>
      <c r="B38" s="82"/>
      <c r="C38" s="15"/>
    </row>
    <row r="39" spans="1:3" x14ac:dyDescent="0.25">
      <c r="A39" s="83"/>
      <c r="B39" s="84"/>
      <c r="C39" s="15"/>
    </row>
    <row r="40" spans="1:3" x14ac:dyDescent="0.25">
      <c r="A40" s="85" t="s">
        <v>96</v>
      </c>
      <c r="B40" s="85"/>
      <c r="C40" s="85"/>
    </row>
    <row r="41" spans="1:3" x14ac:dyDescent="0.25">
      <c r="A41" s="17" t="s">
        <v>97</v>
      </c>
      <c r="B41" s="18"/>
      <c r="C41" s="15"/>
    </row>
    <row r="42" spans="1:3" x14ac:dyDescent="0.25">
      <c r="A42" s="67" t="s">
        <v>98</v>
      </c>
      <c r="B42" s="68"/>
      <c r="C42" s="15"/>
    </row>
    <row r="43" spans="1:3" x14ac:dyDescent="0.25">
      <c r="A43" s="67" t="s">
        <v>99</v>
      </c>
      <c r="B43" s="68"/>
      <c r="C43" s="15"/>
    </row>
    <row r="44" spans="1:3" x14ac:dyDescent="0.25">
      <c r="A44" s="17" t="s">
        <v>100</v>
      </c>
      <c r="B44" s="18"/>
      <c r="C44" s="15"/>
    </row>
    <row r="45" spans="1:3" x14ac:dyDescent="0.25">
      <c r="A45" s="17" t="s">
        <v>101</v>
      </c>
      <c r="B45" s="18"/>
      <c r="C45" s="15"/>
    </row>
    <row r="46" spans="1:3" x14ac:dyDescent="0.25">
      <c r="A46" s="67" t="s">
        <v>102</v>
      </c>
      <c r="B46" s="68"/>
      <c r="C46" s="15"/>
    </row>
    <row r="47" spans="1:3" x14ac:dyDescent="0.25">
      <c r="A47" s="17" t="s">
        <v>103</v>
      </c>
      <c r="B47" s="16"/>
      <c r="C47" s="15"/>
    </row>
    <row r="48" spans="1:3" x14ac:dyDescent="0.25">
      <c r="A48" s="67" t="s">
        <v>104</v>
      </c>
      <c r="B48" s="68"/>
      <c r="C48" s="15"/>
    </row>
    <row r="49" spans="1:3" x14ac:dyDescent="0.25">
      <c r="A49" s="67" t="s">
        <v>105</v>
      </c>
      <c r="B49" s="68"/>
      <c r="C49" s="15"/>
    </row>
    <row r="50" spans="1:3" x14ac:dyDescent="0.25">
      <c r="A50" s="67" t="s">
        <v>95</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60"/>
  <sheetViews>
    <sheetView zoomScale="70" zoomScaleNormal="70" workbookViewId="0">
      <selection activeCell="B41" sqref="B41:C41"/>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86" t="s">
        <v>106</v>
      </c>
      <c r="B1" s="86"/>
      <c r="C1" s="86"/>
    </row>
    <row r="2" spans="1:9" ht="15" customHeight="1" x14ac:dyDescent="0.25">
      <c r="A2" s="35" t="s">
        <v>52</v>
      </c>
      <c r="B2" s="92" t="str">
        <f>'AUTOS NOTA 321'!B2:C2</f>
        <v>S 017413673 APL 214710</v>
      </c>
      <c r="C2" s="93"/>
    </row>
    <row r="3" spans="1:9" x14ac:dyDescent="0.25">
      <c r="A3" s="36" t="s">
        <v>54</v>
      </c>
      <c r="B3" s="110" t="str">
        <f>'AUTOS  NOTA 322'!B2:C2</f>
        <v xml:space="preserve"> 66170400300420250017100</v>
      </c>
      <c r="C3" s="110"/>
    </row>
    <row r="4" spans="1:9" x14ac:dyDescent="0.25">
      <c r="A4" s="36" t="s">
        <v>55</v>
      </c>
      <c r="B4" s="110" t="str">
        <f>'AUTOS  NOTA 322'!B3:C3</f>
        <v>JUZGADO CUARTO CIVIL MUNICIPAL DE DOSQUEBRADAS</v>
      </c>
      <c r="C4" s="110"/>
    </row>
    <row r="5" spans="1:9" x14ac:dyDescent="0.25">
      <c r="A5" s="36" t="s">
        <v>56</v>
      </c>
      <c r="B5" s="110" t="str">
        <f>'AUTOS  NOTA 322'!B4:C4</f>
        <v>1. Allianz Seguros S.A.
2. Cooperativa Quindiana de Transportadores Ltda, NIT 890000442-1
3. Juan Augusto Ríos Osorio, C.C. No. 10.225.828</v>
      </c>
      <c r="C5" s="110"/>
    </row>
    <row r="6" spans="1:9" ht="15" customHeight="1" x14ac:dyDescent="0.25">
      <c r="A6" s="36" t="s">
        <v>57</v>
      </c>
      <c r="B6" s="110" t="str">
        <f>'AUTOS  NOTA 322'!B5:C5</f>
        <v>Compañía Colombiana de Transportes S.A. NIT 890000440-7</v>
      </c>
      <c r="C6" s="110"/>
    </row>
    <row r="7" spans="1:9" x14ac:dyDescent="0.25">
      <c r="A7" s="36" t="s">
        <v>58</v>
      </c>
      <c r="B7" s="110" t="str">
        <f>'AUTOS  NOTA 322'!B6:C6</f>
        <v>LLAMADA EN GARANTIA</v>
      </c>
      <c r="C7" s="110"/>
    </row>
    <row r="8" spans="1:9" x14ac:dyDescent="0.25">
      <c r="A8" s="38" t="s">
        <v>59</v>
      </c>
      <c r="B8" s="110" t="str">
        <f>'AUTOS  NOTA 322'!B7:C8</f>
        <v xml:space="preserve">N/A se solicita el reintegro por parte de la Compañía Colombiana de Transportes S.A. de suma pagada en proceso de reparación directa en el que estuvi vinculado el vehículo de placa TTG-200 asegurado por Allianz.
</v>
      </c>
      <c r="C8" s="110"/>
    </row>
    <row r="9" spans="1:9" x14ac:dyDescent="0.25">
      <c r="A9" s="36" t="s">
        <v>107</v>
      </c>
      <c r="B9" s="108">
        <f>SUM(C11,C12,C14,C15,C17)</f>
        <v>0</v>
      </c>
      <c r="C9" s="109"/>
    </row>
    <row r="10" spans="1:9" x14ac:dyDescent="0.25">
      <c r="A10" s="111" t="s">
        <v>108</v>
      </c>
      <c r="B10" s="97" t="s">
        <v>109</v>
      </c>
      <c r="C10" s="98"/>
    </row>
    <row r="11" spans="1:9" x14ac:dyDescent="0.25">
      <c r="A11" s="111"/>
      <c r="B11" s="37" t="s">
        <v>110</v>
      </c>
      <c r="C11" s="32"/>
    </row>
    <row r="12" spans="1:9" x14ac:dyDescent="0.25">
      <c r="A12" s="111"/>
      <c r="B12" s="37" t="s">
        <v>111</v>
      </c>
      <c r="C12" s="32"/>
    </row>
    <row r="13" spans="1:9" x14ac:dyDescent="0.25">
      <c r="A13" s="111"/>
      <c r="B13" s="97"/>
      <c r="C13" s="98"/>
    </row>
    <row r="14" spans="1:9" x14ac:dyDescent="0.25">
      <c r="A14" s="111"/>
      <c r="B14" s="37" t="s">
        <v>112</v>
      </c>
      <c r="C14" s="40"/>
    </row>
    <row r="15" spans="1:9" x14ac:dyDescent="0.25">
      <c r="A15" s="111"/>
      <c r="B15" s="37" t="s">
        <v>113</v>
      </c>
      <c r="C15" s="40"/>
      <c r="E15" t="s">
        <v>114</v>
      </c>
      <c r="F15" s="22">
        <v>0.7</v>
      </c>
    </row>
    <row r="16" spans="1:9" x14ac:dyDescent="0.25">
      <c r="A16" s="111"/>
      <c r="B16" s="97" t="s">
        <v>115</v>
      </c>
      <c r="C16" s="98"/>
      <c r="E16" t="s">
        <v>116</v>
      </c>
      <c r="F16" s="23">
        <v>0.3</v>
      </c>
      <c r="I16" s="25"/>
    </row>
    <row r="17" spans="1:9" x14ac:dyDescent="0.25">
      <c r="A17" s="111"/>
      <c r="B17" s="37"/>
      <c r="C17" s="41"/>
      <c r="F17" s="26"/>
      <c r="I17" s="25"/>
    </row>
    <row r="18" spans="1:9" ht="23.25" customHeight="1" x14ac:dyDescent="0.25">
      <c r="A18" s="39" t="s">
        <v>117</v>
      </c>
      <c r="B18" s="92"/>
      <c r="C18" s="93"/>
    </row>
    <row r="19" spans="1:9" ht="30" x14ac:dyDescent="0.25">
      <c r="A19" s="36" t="s">
        <v>119</v>
      </c>
      <c r="B19" s="99"/>
      <c r="C19" s="100"/>
    </row>
    <row r="20" spans="1:9" ht="15" customHeight="1" x14ac:dyDescent="0.25">
      <c r="A20" s="21" t="s">
        <v>120</v>
      </c>
      <c r="B20" s="94">
        <f>((C22+C23+C25+C26+C30+C28+C32+C34+C29+C33)-C37-C38)*C36*C39</f>
        <v>0</v>
      </c>
      <c r="C20" s="94"/>
    </row>
    <row r="21" spans="1:9" x14ac:dyDescent="0.25">
      <c r="A21" s="7" t="s">
        <v>121</v>
      </c>
      <c r="B21" s="101" t="s">
        <v>109</v>
      </c>
      <c r="C21" s="102"/>
    </row>
    <row r="22" spans="1:9" x14ac:dyDescent="0.25">
      <c r="A22" s="104"/>
      <c r="B22" s="37" t="s">
        <v>110</v>
      </c>
      <c r="C22" s="32">
        <v>0</v>
      </c>
    </row>
    <row r="23" spans="1:9" x14ac:dyDescent="0.25">
      <c r="A23" s="105"/>
      <c r="B23" s="37" t="s">
        <v>111</v>
      </c>
      <c r="C23" s="32">
        <v>0</v>
      </c>
    </row>
    <row r="24" spans="1:9" x14ac:dyDescent="0.25">
      <c r="A24" s="105"/>
      <c r="B24" s="97" t="s">
        <v>122</v>
      </c>
      <c r="C24" s="98"/>
    </row>
    <row r="25" spans="1:9" x14ac:dyDescent="0.25">
      <c r="A25" s="105"/>
      <c r="B25" s="37" t="s">
        <v>112</v>
      </c>
      <c r="C25" s="32">
        <v>0</v>
      </c>
    </row>
    <row r="26" spans="1:9" ht="29.1" customHeight="1" x14ac:dyDescent="0.25">
      <c r="A26" s="105"/>
      <c r="B26" s="37" t="s">
        <v>123</v>
      </c>
      <c r="C26" s="32">
        <v>0</v>
      </c>
    </row>
    <row r="27" spans="1:9" x14ac:dyDescent="0.25">
      <c r="A27" s="105"/>
      <c r="B27" s="97" t="s">
        <v>124</v>
      </c>
      <c r="C27" s="98"/>
    </row>
    <row r="28" spans="1:9" x14ac:dyDescent="0.25">
      <c r="A28" s="105"/>
      <c r="B28" s="37" t="s">
        <v>125</v>
      </c>
      <c r="C28" s="32">
        <v>0</v>
      </c>
    </row>
    <row r="29" spans="1:9" x14ac:dyDescent="0.25">
      <c r="A29" s="105"/>
      <c r="B29" s="37" t="s">
        <v>110</v>
      </c>
      <c r="C29" s="32"/>
    </row>
    <row r="30" spans="1:9" x14ac:dyDescent="0.25">
      <c r="A30" s="105"/>
      <c r="B30" s="37" t="s">
        <v>111</v>
      </c>
      <c r="C30" s="32">
        <v>0</v>
      </c>
    </row>
    <row r="31" spans="1:9" x14ac:dyDescent="0.25">
      <c r="A31" s="105"/>
      <c r="B31" s="97" t="s">
        <v>126</v>
      </c>
      <c r="C31" s="98"/>
    </row>
    <row r="32" spans="1:9" x14ac:dyDescent="0.25">
      <c r="A32" s="105"/>
      <c r="B32" s="37"/>
      <c r="C32" s="32"/>
    </row>
    <row r="33" spans="1:3" x14ac:dyDescent="0.25">
      <c r="A33" s="105"/>
      <c r="B33" s="37" t="s">
        <v>110</v>
      </c>
      <c r="C33" s="32">
        <v>0</v>
      </c>
    </row>
    <row r="34" spans="1:3" x14ac:dyDescent="0.25">
      <c r="A34" s="105"/>
      <c r="B34" s="37" t="s">
        <v>111</v>
      </c>
      <c r="C34" s="32">
        <v>0</v>
      </c>
    </row>
    <row r="35" spans="1:3" x14ac:dyDescent="0.25">
      <c r="A35" s="105"/>
      <c r="B35" s="97" t="s">
        <v>127</v>
      </c>
      <c r="C35" s="98"/>
    </row>
    <row r="36" spans="1:3" x14ac:dyDescent="0.25">
      <c r="A36" s="105"/>
      <c r="B36" s="37" t="s">
        <v>128</v>
      </c>
      <c r="C36" s="33">
        <v>1</v>
      </c>
    </row>
    <row r="37" spans="1:3" x14ac:dyDescent="0.25">
      <c r="A37" s="105"/>
      <c r="B37" s="37" t="s">
        <v>65</v>
      </c>
      <c r="C37" s="34">
        <v>0</v>
      </c>
    </row>
    <row r="38" spans="1:3" x14ac:dyDescent="0.25">
      <c r="A38" s="105"/>
      <c r="B38" s="37" t="s">
        <v>129</v>
      </c>
      <c r="C38" s="34"/>
    </row>
    <row r="39" spans="1:3" x14ac:dyDescent="0.25">
      <c r="A39" s="105"/>
      <c r="B39" s="37" t="s">
        <v>130</v>
      </c>
      <c r="C39" s="33">
        <v>1</v>
      </c>
    </row>
    <row r="40" spans="1:3" x14ac:dyDescent="0.25">
      <c r="A40" s="24" t="s">
        <v>131</v>
      </c>
      <c r="B40" s="94">
        <f>IFERROR(B20*(VLOOKUP(B18,E15:F17,2,0)),16666)</f>
        <v>16666</v>
      </c>
      <c r="C40" s="94"/>
    </row>
    <row r="41" spans="1:3" ht="93" customHeight="1" x14ac:dyDescent="0.25">
      <c r="A41" s="36" t="s">
        <v>132</v>
      </c>
      <c r="B41" s="95"/>
      <c r="C41" s="96"/>
    </row>
    <row r="42" spans="1:3" ht="211.5" customHeight="1" x14ac:dyDescent="0.25">
      <c r="A42" s="36" t="s">
        <v>133</v>
      </c>
      <c r="B42" s="90"/>
      <c r="C42" s="91"/>
    </row>
    <row r="43" spans="1:3" ht="26.1" customHeight="1" x14ac:dyDescent="0.25">
      <c r="A43" s="103" t="s">
        <v>134</v>
      </c>
      <c r="B43" s="103"/>
      <c r="C43" s="103"/>
    </row>
    <row r="44" spans="1:3" x14ac:dyDescent="0.25">
      <c r="A44" s="42" t="s">
        <v>135</v>
      </c>
      <c r="B44" s="89"/>
      <c r="C44" s="89"/>
    </row>
    <row r="45" spans="1:3" ht="78.75" customHeight="1" x14ac:dyDescent="0.25">
      <c r="A45" s="42" t="s">
        <v>136</v>
      </c>
      <c r="B45" s="89"/>
      <c r="C45" s="89"/>
    </row>
    <row r="48" spans="1:3" ht="26.25" x14ac:dyDescent="0.25">
      <c r="A48" s="106" t="s">
        <v>137</v>
      </c>
      <c r="B48" s="106"/>
      <c r="C48" s="106"/>
    </row>
    <row r="49" spans="1:3" x14ac:dyDescent="0.25">
      <c r="A49" s="107" t="s">
        <v>138</v>
      </c>
      <c r="B49" s="107"/>
      <c r="C49" s="107"/>
    </row>
    <row r="50" spans="1:3" x14ac:dyDescent="0.25">
      <c r="A50" s="44" t="s">
        <v>139</v>
      </c>
      <c r="B50" s="44" t="s">
        <v>140</v>
      </c>
      <c r="C50" s="45" t="s">
        <v>141</v>
      </c>
    </row>
    <row r="51" spans="1:3" ht="27" x14ac:dyDescent="0.25">
      <c r="A51" s="46" t="s">
        <v>142</v>
      </c>
      <c r="B51" s="47" t="s">
        <v>82</v>
      </c>
      <c r="C51" s="46" t="s">
        <v>143</v>
      </c>
    </row>
    <row r="52" spans="1:3" ht="40.5" x14ac:dyDescent="0.25">
      <c r="A52" s="46" t="s">
        <v>144</v>
      </c>
      <c r="B52" s="47" t="s">
        <v>82</v>
      </c>
      <c r="C52" s="46" t="s">
        <v>145</v>
      </c>
    </row>
    <row r="53" spans="1:3" ht="27" x14ac:dyDescent="0.25">
      <c r="A53" s="46" t="s">
        <v>146</v>
      </c>
      <c r="B53" s="47" t="s">
        <v>82</v>
      </c>
      <c r="C53" s="46" t="s">
        <v>147</v>
      </c>
    </row>
    <row r="54" spans="1:3" x14ac:dyDescent="0.25">
      <c r="A54" s="46" t="s">
        <v>148</v>
      </c>
      <c r="B54" s="47" t="s">
        <v>82</v>
      </c>
      <c r="C54" s="46" t="s">
        <v>149</v>
      </c>
    </row>
    <row r="55" spans="1:3" x14ac:dyDescent="0.25">
      <c r="A55" s="46" t="s">
        <v>150</v>
      </c>
      <c r="B55" s="47" t="s">
        <v>82</v>
      </c>
      <c r="C55" s="48"/>
    </row>
    <row r="56" spans="1:3" x14ac:dyDescent="0.25">
      <c r="A56" s="46" t="s">
        <v>151</v>
      </c>
      <c r="B56" s="47" t="s">
        <v>82</v>
      </c>
      <c r="C56" s="46" t="s">
        <v>152</v>
      </c>
    </row>
    <row r="57" spans="1:3" ht="27" x14ac:dyDescent="0.25">
      <c r="A57" s="46" t="s">
        <v>153</v>
      </c>
      <c r="B57" s="47" t="s">
        <v>82</v>
      </c>
      <c r="C57" s="46" t="s">
        <v>154</v>
      </c>
    </row>
    <row r="58" spans="1:3" x14ac:dyDescent="0.25">
      <c r="A58" s="46" t="s">
        <v>155</v>
      </c>
      <c r="B58" s="47" t="s">
        <v>82</v>
      </c>
      <c r="C58" s="48" t="s">
        <v>156</v>
      </c>
    </row>
    <row r="59" spans="1:3" ht="27" x14ac:dyDescent="0.25">
      <c r="A59" s="46" t="s">
        <v>157</v>
      </c>
      <c r="B59" s="47" t="s">
        <v>82</v>
      </c>
      <c r="C59" s="48" t="s">
        <v>158</v>
      </c>
    </row>
    <row r="60" spans="1:3" ht="27" x14ac:dyDescent="0.25">
      <c r="A60" s="46" t="s">
        <v>159</v>
      </c>
      <c r="B60" s="47" t="s">
        <v>82</v>
      </c>
      <c r="C60" s="48" t="s">
        <v>160</v>
      </c>
    </row>
  </sheetData>
  <sheetProtection selectLockedCells="1"/>
  <mergeCells count="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 B44:C44</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6" t="s">
        <v>161</v>
      </c>
      <c r="B1" s="86"/>
      <c r="C1" s="86"/>
    </row>
    <row r="2" spans="1:3" x14ac:dyDescent="0.25">
      <c r="A2" s="20" t="s">
        <v>52</v>
      </c>
      <c r="B2" s="76" t="str">
        <f>'AUTOS NOTA 324-478'!B2:C2</f>
        <v>S 017413673 APL 214710</v>
      </c>
      <c r="C2" s="77"/>
    </row>
    <row r="3" spans="1:3" x14ac:dyDescent="0.25">
      <c r="A3" s="5" t="s">
        <v>54</v>
      </c>
      <c r="B3" s="52" t="str">
        <f>'AUTOS  NOTA 322'!B2:C2</f>
        <v xml:space="preserve"> 66170400300420250017100</v>
      </c>
      <c r="C3" s="52"/>
    </row>
    <row r="4" spans="1:3" x14ac:dyDescent="0.25">
      <c r="A4" s="5" t="s">
        <v>55</v>
      </c>
      <c r="B4" s="52" t="str">
        <f>'AUTOS  NOTA 322'!B3:C3</f>
        <v>JUZGADO CUARTO CIVIL MUNICIPAL DE DOSQUEBRADAS</v>
      </c>
      <c r="C4" s="52"/>
    </row>
    <row r="5" spans="1:3" x14ac:dyDescent="0.25">
      <c r="A5" s="5" t="s">
        <v>56</v>
      </c>
      <c r="B5" s="52" t="str">
        <f>'AUTOS  NOTA 322'!B4:C4</f>
        <v>1. Allianz Seguros S.A.
2. Cooperativa Quindiana de Transportadores Ltda, NIT 890000442-1
3. Juan Augusto Ríos Osorio, C.C. No. 10.225.828</v>
      </c>
      <c r="C5" s="52"/>
    </row>
    <row r="6" spans="1:3" ht="15" customHeight="1" x14ac:dyDescent="0.25">
      <c r="A6" s="5" t="s">
        <v>57</v>
      </c>
      <c r="B6" s="52" t="str">
        <f>'AUTOS  NOTA 322'!B5:C5</f>
        <v>Compañía Colombiana de Transportes S.A. NIT 890000440-7</v>
      </c>
      <c r="C6" s="52"/>
    </row>
    <row r="7" spans="1:3" ht="15" customHeight="1" x14ac:dyDescent="0.25">
      <c r="A7" s="5" t="s">
        <v>58</v>
      </c>
      <c r="B7" s="52" t="str">
        <f>'AUTOS  NOTA 322'!B6:C6</f>
        <v>LLAMADA EN GARANTIA</v>
      </c>
      <c r="C7" s="52"/>
    </row>
    <row r="8" spans="1:3" ht="15" customHeight="1" x14ac:dyDescent="0.25">
      <c r="A8" s="31" t="s">
        <v>59</v>
      </c>
      <c r="B8" s="52" t="str">
        <f>'AUTOS  NOTA 322'!B7:C8</f>
        <v xml:space="preserve">N/A se solicita el reintegro por parte de la Compañía Colombiana de Transportes S.A. de suma pagada en proceso de reparación directa en el que estuvi vinculado el vehículo de placa TTG-200 asegurado por Allianz.
</v>
      </c>
      <c r="C8" s="52"/>
    </row>
    <row r="9" spans="1:3" ht="18.95" customHeight="1" x14ac:dyDescent="0.25">
      <c r="A9" s="5" t="s">
        <v>162</v>
      </c>
      <c r="B9" s="52" t="s">
        <v>114</v>
      </c>
      <c r="C9" s="52"/>
    </row>
    <row r="10" spans="1:3" x14ac:dyDescent="0.25">
      <c r="A10" s="7" t="s">
        <v>121</v>
      </c>
      <c r="B10" s="114">
        <f>'AUTOS NOTA 324-478'!B20:C20</f>
        <v>0</v>
      </c>
      <c r="C10" s="114"/>
    </row>
    <row r="11" spans="1:3" x14ac:dyDescent="0.25">
      <c r="A11" s="7" t="s">
        <v>163</v>
      </c>
      <c r="B11" s="115">
        <f>'AUTOS NOTA 324-478'!B40:C40</f>
        <v>16666</v>
      </c>
      <c r="C11" s="52"/>
    </row>
    <row r="12" spans="1:3" ht="30" x14ac:dyDescent="0.25">
      <c r="A12" s="7" t="s">
        <v>164</v>
      </c>
      <c r="B12" s="112"/>
      <c r="C12" s="113"/>
    </row>
    <row r="13" spans="1:3" ht="45" x14ac:dyDescent="0.25">
      <c r="A13" s="5" t="s">
        <v>165</v>
      </c>
      <c r="B13" s="52"/>
      <c r="C13" s="52"/>
    </row>
    <row r="14" spans="1:3" ht="45" x14ac:dyDescent="0.25">
      <c r="A14" s="5" t="s">
        <v>166</v>
      </c>
      <c r="B14" s="52"/>
      <c r="C14" s="52"/>
    </row>
    <row r="15" spans="1:3" x14ac:dyDescent="0.25">
      <c r="A15" s="5" t="s">
        <v>167</v>
      </c>
      <c r="B15" s="6"/>
      <c r="C15" s="6"/>
    </row>
    <row r="16" spans="1:3" x14ac:dyDescent="0.25">
      <c r="A16" s="7" t="s">
        <v>168</v>
      </c>
      <c r="B16" s="52"/>
      <c r="C16" s="52"/>
    </row>
    <row r="17" spans="1:3" x14ac:dyDescent="0.25">
      <c r="A17" s="6" t="s">
        <v>169</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workbookViewId="0">
      <selection activeCell="B9" sqref="B9:C9"/>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6" t="s">
        <v>170</v>
      </c>
      <c r="B1" s="86"/>
      <c r="C1" s="86"/>
    </row>
    <row r="2" spans="1:3" x14ac:dyDescent="0.25">
      <c r="A2" s="43" t="s">
        <v>52</v>
      </c>
      <c r="B2" s="76" t="str">
        <f>'AUTOS NOTA 321'!B2:C2</f>
        <v>S 017413673 APL 214710</v>
      </c>
      <c r="C2" s="77"/>
    </row>
    <row r="3" spans="1:3" x14ac:dyDescent="0.25">
      <c r="A3" s="5" t="s">
        <v>54</v>
      </c>
      <c r="B3" s="52" t="str">
        <f>'AUTOS  NOTA 322'!B2:C2</f>
        <v xml:space="preserve"> 66170400300420250017100</v>
      </c>
      <c r="C3" s="52"/>
    </row>
    <row r="4" spans="1:3" x14ac:dyDescent="0.25">
      <c r="A4" s="5" t="s">
        <v>55</v>
      </c>
      <c r="B4" s="52" t="str">
        <f>'AUTOS  NOTA 322'!B3:C3</f>
        <v>JUZGADO CUARTO CIVIL MUNICIPAL DE DOSQUEBRADAS</v>
      </c>
      <c r="C4" s="52"/>
    </row>
    <row r="5" spans="1:3" x14ac:dyDescent="0.25">
      <c r="A5" s="5" t="s">
        <v>56</v>
      </c>
      <c r="B5" s="52" t="str">
        <f>'AUTOS  NOTA 322'!B4:C4</f>
        <v>1. Allianz Seguros S.A.
2. Cooperativa Quindiana de Transportadores Ltda, NIT 890000442-1
3. Juan Augusto Ríos Osorio, C.C. No. 10.225.828</v>
      </c>
      <c r="C5" s="52"/>
    </row>
    <row r="6" spans="1:3" x14ac:dyDescent="0.25">
      <c r="A6" s="5" t="s">
        <v>57</v>
      </c>
      <c r="B6" s="52" t="str">
        <f>'AUTOS  NOTA 322'!B5:C5</f>
        <v>Compañía Colombiana de Transportes S.A. NIT 890000440-7</v>
      </c>
      <c r="C6" s="52"/>
    </row>
    <row r="7" spans="1:3" x14ac:dyDescent="0.25">
      <c r="A7" s="5" t="s">
        <v>58</v>
      </c>
      <c r="B7" s="52" t="str">
        <f>'AUTOS  NOTA 322'!B6:C6</f>
        <v>LLAMADA EN GARANTIA</v>
      </c>
      <c r="C7" s="52"/>
    </row>
    <row r="8" spans="1:3" x14ac:dyDescent="0.25">
      <c r="A8" s="5" t="s">
        <v>162</v>
      </c>
      <c r="B8" s="52" t="str">
        <f>'AUTOS NOTA 325'!B9:C9</f>
        <v>PROBABLE</v>
      </c>
      <c r="C8" s="52"/>
    </row>
    <row r="9" spans="1:3" x14ac:dyDescent="0.25">
      <c r="A9" s="7" t="s">
        <v>121</v>
      </c>
      <c r="B9" s="114">
        <f>'AUTOS NOTA 324-478'!B20:C20</f>
        <v>0</v>
      </c>
      <c r="C9" s="114"/>
    </row>
    <row r="10" spans="1:3" x14ac:dyDescent="0.25">
      <c r="A10" s="5" t="s">
        <v>171</v>
      </c>
      <c r="B10" s="117">
        <v>0</v>
      </c>
      <c r="C10" s="117"/>
    </row>
    <row r="11" spans="1:3" x14ac:dyDescent="0.25">
      <c r="A11" s="5" t="s">
        <v>172</v>
      </c>
      <c r="B11" s="52"/>
      <c r="C11" s="52"/>
    </row>
    <row r="12" spans="1:3" x14ac:dyDescent="0.25">
      <c r="A12" s="5" t="s">
        <v>173</v>
      </c>
      <c r="B12" s="52"/>
      <c r="C12" s="52"/>
    </row>
    <row r="13" spans="1:3" x14ac:dyDescent="0.25">
      <c r="A13" s="5" t="s">
        <v>174</v>
      </c>
      <c r="B13" s="116"/>
      <c r="C13" s="116"/>
    </row>
    <row r="14" spans="1:3" x14ac:dyDescent="0.25">
      <c r="A14" s="5" t="s">
        <v>175</v>
      </c>
      <c r="B14" s="52"/>
      <c r="C14" s="52"/>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34"/>
  <sheetViews>
    <sheetView topLeftCell="A16" zoomScaleNormal="100" workbookViewId="0">
      <selection activeCell="A15" sqref="A1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6" t="s">
        <v>176</v>
      </c>
      <c r="B1" s="86"/>
      <c r="C1" s="86"/>
    </row>
    <row r="2" spans="1:6" x14ac:dyDescent="0.25">
      <c r="A2" s="20" t="s">
        <v>52</v>
      </c>
      <c r="B2" s="76" t="str">
        <f>'AUTOS NOTA 321'!B2:C2</f>
        <v>S 017413673 APL 214710</v>
      </c>
      <c r="C2" s="77"/>
    </row>
    <row r="3" spans="1:6" x14ac:dyDescent="0.25">
      <c r="A3" s="5" t="s">
        <v>54</v>
      </c>
      <c r="B3" s="52" t="str">
        <f>'AUTOS  NOTA 322'!B2:C2</f>
        <v xml:space="preserve"> 66170400300420250017100</v>
      </c>
      <c r="C3" s="52"/>
    </row>
    <row r="4" spans="1:6" x14ac:dyDescent="0.25">
      <c r="A4" s="5" t="s">
        <v>55</v>
      </c>
      <c r="B4" s="52" t="str">
        <f>'AUTOS  NOTA 322'!B3:C3</f>
        <v>JUZGADO CUARTO CIVIL MUNICIPAL DE DOSQUEBRADAS</v>
      </c>
      <c r="C4" s="52"/>
    </row>
    <row r="5" spans="1:6" x14ac:dyDescent="0.25">
      <c r="A5" s="5" t="s">
        <v>56</v>
      </c>
      <c r="B5" s="52" t="str">
        <f>'AUTOS  NOTA 322'!B4:C4</f>
        <v>1. Allianz Seguros S.A.
2. Cooperativa Quindiana de Transportadores Ltda, NIT 890000442-1
3. Juan Augusto Ríos Osorio, C.C. No. 10.225.828</v>
      </c>
      <c r="C5" s="52"/>
    </row>
    <row r="6" spans="1:6" x14ac:dyDescent="0.25">
      <c r="A6" s="5" t="s">
        <v>57</v>
      </c>
      <c r="B6" s="52" t="str">
        <f>'AUTOS  NOTA 322'!B5:C5</f>
        <v>Compañía Colombiana de Transportes S.A. NIT 890000440-7</v>
      </c>
      <c r="C6" s="52"/>
    </row>
    <row r="7" spans="1:6" x14ac:dyDescent="0.25">
      <c r="A7" s="5" t="s">
        <v>58</v>
      </c>
      <c r="B7" s="52" t="str">
        <f>'AUTOS  NOTA 322'!B6:C6</f>
        <v>LLAMADA EN GARANTIA</v>
      </c>
      <c r="C7" s="52"/>
    </row>
    <row r="8" spans="1:6" x14ac:dyDescent="0.25">
      <c r="A8" s="5" t="s">
        <v>177</v>
      </c>
      <c r="B8" s="52" t="str">
        <f>'AUTOS NOTA 325'!B9:C9</f>
        <v>PROBABLE</v>
      </c>
      <c r="C8" s="52"/>
    </row>
    <row r="9" spans="1:6" x14ac:dyDescent="0.25">
      <c r="A9" s="5" t="s">
        <v>178</v>
      </c>
      <c r="B9" s="52"/>
      <c r="C9" s="52"/>
    </row>
    <row r="10" spans="1:6" ht="111" customHeight="1" x14ac:dyDescent="0.25">
      <c r="A10" s="5" t="s">
        <v>179</v>
      </c>
      <c r="B10" s="52"/>
      <c r="C10" s="52"/>
    </row>
    <row r="11" spans="1:6" ht="21" customHeight="1" x14ac:dyDescent="0.25">
      <c r="A11" s="118"/>
      <c r="B11" s="118"/>
      <c r="C11" s="118"/>
      <c r="E11" t="s">
        <v>114</v>
      </c>
      <c r="F11" s="22">
        <v>0.7</v>
      </c>
    </row>
    <row r="12" spans="1:6" hidden="1" x14ac:dyDescent="0.25">
      <c r="A12" s="119"/>
      <c r="B12" s="119"/>
      <c r="C12" s="119"/>
      <c r="E12" t="s">
        <v>116</v>
      </c>
      <c r="F12" s="23">
        <v>0.3</v>
      </c>
    </row>
    <row r="13" spans="1:6" ht="18.75" x14ac:dyDescent="0.25">
      <c r="A13" s="120" t="s">
        <v>180</v>
      </c>
      <c r="B13" s="120"/>
      <c r="C13" s="120"/>
    </row>
    <row r="14" spans="1:6" x14ac:dyDescent="0.25">
      <c r="A14" s="39" t="s">
        <v>117</v>
      </c>
      <c r="B14" s="92" t="s">
        <v>118</v>
      </c>
      <c r="C14" s="93"/>
    </row>
    <row r="15" spans="1:6" ht="45" x14ac:dyDescent="0.25">
      <c r="A15" s="21" t="s">
        <v>120</v>
      </c>
      <c r="B15" s="121">
        <f>((C17+C18+C20+C21+C25+C23+C27+C29+C24+C28)-C32)*C31*C33</f>
        <v>1000000000</v>
      </c>
      <c r="C15" s="121"/>
    </row>
    <row r="16" spans="1:6" x14ac:dyDescent="0.25">
      <c r="A16" s="7" t="s">
        <v>121</v>
      </c>
      <c r="B16" s="101" t="s">
        <v>109</v>
      </c>
      <c r="C16" s="102"/>
    </row>
    <row r="17" spans="1:3" x14ac:dyDescent="0.25">
      <c r="A17" s="104"/>
      <c r="B17" s="37" t="s">
        <v>110</v>
      </c>
      <c r="C17" s="32">
        <v>1000000000</v>
      </c>
    </row>
    <row r="18" spans="1:3" x14ac:dyDescent="0.25">
      <c r="A18" s="105"/>
      <c r="B18" s="37" t="s">
        <v>111</v>
      </c>
      <c r="C18" s="32">
        <v>0</v>
      </c>
    </row>
    <row r="19" spans="1:3" x14ac:dyDescent="0.25">
      <c r="A19" s="105"/>
      <c r="B19" s="97" t="s">
        <v>122</v>
      </c>
      <c r="C19" s="98"/>
    </row>
    <row r="20" spans="1:3" x14ac:dyDescent="0.25">
      <c r="A20" s="105"/>
      <c r="B20" s="37" t="s">
        <v>112</v>
      </c>
      <c r="C20" s="32">
        <v>0</v>
      </c>
    </row>
    <row r="21" spans="1:3" ht="30" x14ac:dyDescent="0.25">
      <c r="A21" s="105"/>
      <c r="B21" s="37" t="s">
        <v>123</v>
      </c>
      <c r="C21" s="32">
        <v>0</v>
      </c>
    </row>
    <row r="22" spans="1:3" x14ac:dyDescent="0.25">
      <c r="A22" s="105"/>
      <c r="B22" s="97" t="s">
        <v>124</v>
      </c>
      <c r="C22" s="98"/>
    </row>
    <row r="23" spans="1:3" x14ac:dyDescent="0.25">
      <c r="A23" s="105"/>
      <c r="B23" s="37" t="s">
        <v>181</v>
      </c>
      <c r="C23" s="32">
        <v>0</v>
      </c>
    </row>
    <row r="24" spans="1:3" x14ac:dyDescent="0.25">
      <c r="A24" s="105"/>
      <c r="B24" s="37" t="s">
        <v>110</v>
      </c>
      <c r="C24" s="32">
        <v>0</v>
      </c>
    </row>
    <row r="25" spans="1:3" x14ac:dyDescent="0.25">
      <c r="A25" s="105"/>
      <c r="B25" s="37" t="s">
        <v>111</v>
      </c>
      <c r="C25" s="32">
        <v>0</v>
      </c>
    </row>
    <row r="26" spans="1:3" x14ac:dyDescent="0.25">
      <c r="A26" s="105"/>
      <c r="B26" s="97" t="s">
        <v>126</v>
      </c>
      <c r="C26" s="98"/>
    </row>
    <row r="27" spans="1:3" x14ac:dyDescent="0.25">
      <c r="A27" s="105"/>
      <c r="B27" s="37"/>
      <c r="C27" s="32"/>
    </row>
    <row r="28" spans="1:3" x14ac:dyDescent="0.25">
      <c r="A28" s="105"/>
      <c r="B28" s="37" t="s">
        <v>110</v>
      </c>
      <c r="C28" s="32">
        <v>0</v>
      </c>
    </row>
    <row r="29" spans="1:3" x14ac:dyDescent="0.25">
      <c r="A29" s="105"/>
      <c r="B29" s="37" t="s">
        <v>111</v>
      </c>
      <c r="C29" s="32">
        <v>0</v>
      </c>
    </row>
    <row r="30" spans="1:3" x14ac:dyDescent="0.25">
      <c r="A30" s="105"/>
      <c r="B30" s="97" t="s">
        <v>127</v>
      </c>
      <c r="C30" s="98"/>
    </row>
    <row r="31" spans="1:3" x14ac:dyDescent="0.25">
      <c r="A31" s="105"/>
      <c r="B31" s="37" t="s">
        <v>128</v>
      </c>
      <c r="C31" s="33">
        <v>1</v>
      </c>
    </row>
    <row r="32" spans="1:3" x14ac:dyDescent="0.25">
      <c r="A32" s="105"/>
      <c r="B32" s="37" t="s">
        <v>65</v>
      </c>
      <c r="C32" s="34">
        <v>0</v>
      </c>
    </row>
    <row r="33" spans="1:3" x14ac:dyDescent="0.25">
      <c r="A33" s="105"/>
      <c r="B33" s="37" t="s">
        <v>130</v>
      </c>
      <c r="C33" s="33">
        <v>1</v>
      </c>
    </row>
    <row r="34" spans="1:3" x14ac:dyDescent="0.25">
      <c r="A34" s="24" t="s">
        <v>131</v>
      </c>
      <c r="B34" s="94">
        <f>IFERROR(B15*(VLOOKUP(B14,E11:F13,2,0)),16666)</f>
        <v>16666</v>
      </c>
      <c r="C34" s="9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Hoja2!$L$9:$L$13</xm:f>
          </x14:formula1>
          <xm:sqref>B27</xm:sqref>
        </x14:dataValidation>
        <x14:dataValidation type="list" allowBlank="1" showInputMessage="1" showErrorMessage="1">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66</v>
      </c>
      <c r="B1" t="s">
        <v>70</v>
      </c>
      <c r="C1" s="9" t="s">
        <v>72</v>
      </c>
      <c r="D1" s="9" t="s">
        <v>182</v>
      </c>
      <c r="E1" s="3" t="s">
        <v>79</v>
      </c>
      <c r="F1" s="2" t="s">
        <v>114</v>
      </c>
      <c r="G1" s="4">
        <v>0</v>
      </c>
      <c r="H1" t="s">
        <v>183</v>
      </c>
      <c r="I1" t="s">
        <v>184</v>
      </c>
      <c r="K1" t="s">
        <v>185</v>
      </c>
      <c r="L1" s="30" t="s">
        <v>186</v>
      </c>
      <c r="M1" t="s">
        <v>67</v>
      </c>
      <c r="N1" t="s">
        <v>114</v>
      </c>
      <c r="O1" t="s">
        <v>187</v>
      </c>
    </row>
    <row r="2" spans="1:15" x14ac:dyDescent="0.25">
      <c r="A2" t="s">
        <v>67</v>
      </c>
      <c r="B2" t="s">
        <v>82</v>
      </c>
      <c r="C2" t="s">
        <v>188</v>
      </c>
      <c r="D2" s="2" t="s">
        <v>189</v>
      </c>
      <c r="E2" s="1" t="s">
        <v>190</v>
      </c>
      <c r="F2" s="2" t="s">
        <v>118</v>
      </c>
      <c r="G2" s="4">
        <v>0.7</v>
      </c>
      <c r="H2" t="s">
        <v>25</v>
      </c>
      <c r="I2" t="s">
        <v>191</v>
      </c>
      <c r="K2" t="s">
        <v>10</v>
      </c>
      <c r="L2" s="30" t="s">
        <v>63</v>
      </c>
      <c r="M2" t="s">
        <v>192</v>
      </c>
      <c r="N2" t="s">
        <v>116</v>
      </c>
      <c r="O2" t="s">
        <v>82</v>
      </c>
    </row>
    <row r="3" spans="1:15" x14ac:dyDescent="0.25">
      <c r="A3" t="s">
        <v>192</v>
      </c>
      <c r="C3" t="s">
        <v>193</v>
      </c>
      <c r="D3" s="2" t="s">
        <v>194</v>
      </c>
      <c r="E3" s="1" t="s">
        <v>195</v>
      </c>
      <c r="F3" s="2" t="s">
        <v>116</v>
      </c>
      <c r="G3" s="4">
        <v>0.3</v>
      </c>
      <c r="H3" t="s">
        <v>196</v>
      </c>
      <c r="I3" t="s">
        <v>197</v>
      </c>
      <c r="L3" s="30" t="s">
        <v>198</v>
      </c>
      <c r="M3" t="s">
        <v>199</v>
      </c>
      <c r="N3" t="s">
        <v>118</v>
      </c>
    </row>
    <row r="4" spans="1:15" x14ac:dyDescent="0.25">
      <c r="A4" t="s">
        <v>199</v>
      </c>
      <c r="C4" t="s">
        <v>73</v>
      </c>
      <c r="E4" s="1" t="s">
        <v>200</v>
      </c>
      <c r="H4" t="s">
        <v>201</v>
      </c>
      <c r="I4" t="s">
        <v>30</v>
      </c>
      <c r="L4" t="s">
        <v>202</v>
      </c>
    </row>
    <row r="5" spans="1:15" x14ac:dyDescent="0.25">
      <c r="A5" t="s">
        <v>203</v>
      </c>
      <c r="E5" s="1" t="s">
        <v>204</v>
      </c>
      <c r="H5" t="s">
        <v>205</v>
      </c>
      <c r="I5" t="s">
        <v>206</v>
      </c>
      <c r="L5" s="30" t="s">
        <v>207</v>
      </c>
    </row>
    <row r="6" spans="1:15" x14ac:dyDescent="0.25">
      <c r="E6" s="1" t="s">
        <v>208</v>
      </c>
      <c r="I6" t="s">
        <v>209</v>
      </c>
      <c r="L6" s="30" t="s">
        <v>210</v>
      </c>
    </row>
    <row r="7" spans="1:15" x14ac:dyDescent="0.25">
      <c r="E7" s="1" t="s">
        <v>80</v>
      </c>
      <c r="I7" t="s">
        <v>211</v>
      </c>
      <c r="L7" s="30" t="s">
        <v>212</v>
      </c>
    </row>
    <row r="8" spans="1:15" x14ac:dyDescent="0.25">
      <c r="E8" s="1" t="s">
        <v>213</v>
      </c>
      <c r="L8" s="30" t="s">
        <v>124</v>
      </c>
    </row>
    <row r="9" spans="1:15" x14ac:dyDescent="0.25">
      <c r="L9" s="30" t="s">
        <v>214</v>
      </c>
    </row>
    <row r="10" spans="1:15" x14ac:dyDescent="0.25">
      <c r="L10" s="30" t="s">
        <v>215</v>
      </c>
    </row>
    <row r="11" spans="1:15" x14ac:dyDescent="0.25">
      <c r="L11" s="30" t="s">
        <v>216</v>
      </c>
    </row>
    <row r="12" spans="1:15" x14ac:dyDescent="0.25">
      <c r="L12" s="30" t="s">
        <v>217</v>
      </c>
    </row>
    <row r="13" spans="1:15" x14ac:dyDescent="0.25">
      <c r="L13" s="30" t="s">
        <v>12</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1CE327-63D9-4880-AA17-262311C125A3}">
  <ds:schemaRefs>
    <ds:schemaRef ds:uri="http://purl.org/dc/terms/"/>
    <ds:schemaRef ds:uri="4382931b-6036-484b-ad41-6810b26eb986"/>
    <ds:schemaRef ds:uri="e7d3d6e7-89cb-4750-b948-5e984f176bb6"/>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1C42B2C-73B7-41BE-BDF3-25E40F95C7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2025-07-28T16:34:01Z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