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55B7E60B-9C3B-4FFA-99B4-56437F3F62CD}" xr6:coauthVersionLast="47" xr6:coauthVersionMax="47" xr10:uidLastSave="{00000000-0000-0000-0000-000000000000}"/>
  <bookViews>
    <workbookView xWindow="-28920" yWindow="-75" windowWidth="29040" windowHeight="15720" firstSheet="1" activeTab="5"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 l="1"/>
  <c r="B8" i="1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8" i="12" l="1"/>
  <c r="B10" i="9"/>
  <c r="B9" i="11"/>
  <c r="B2" i="9"/>
  <c r="B8" i="9" l="1"/>
  <c r="B7" i="9"/>
  <c r="B6" i="9"/>
  <c r="B5" i="9"/>
  <c r="B4" i="9"/>
  <c r="B8" i="8"/>
  <c r="B7" i="8"/>
  <c r="B6" i="8"/>
  <c r="B5" i="8"/>
  <c r="B4" i="8"/>
  <c r="B8" i="7"/>
  <c r="B6" i="7" l="1"/>
  <c r="B7" i="7"/>
  <c r="B3" i="7"/>
  <c r="B9" i="8"/>
  <c r="B11" i="9" l="1"/>
</calcChain>
</file>

<file path=xl/sharedStrings.xml><?xml version="1.0" encoding="utf-8"?>
<sst xmlns="http://schemas.openxmlformats.org/spreadsheetml/2006/main" count="326" uniqueCount="218">
  <si>
    <t>SOLICITUD DE ANTECEDENTES -ABOGADO EXTERNO-</t>
  </si>
  <si>
    <t>RADICADO(23 DIGITOS)</t>
  </si>
  <si>
    <t>JUZGADO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</si>
  <si>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</si>
  <si>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</si>
  <si>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</si>
  <si>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</si>
  <si>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</si>
  <si>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</si>
  <si>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</si>
  <si>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</si>
  <si>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</si>
  <si>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</si>
  <si>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</si>
  <si>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</si>
  <si>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</si>
  <si>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</si>
  <si>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</si>
  <si>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</si>
  <si>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</si>
  <si>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</si>
  <si>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</si>
  <si>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</si>
  <si>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</si>
  <si>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</si>
  <si>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</si>
  <si>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</si>
  <si>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</si>
  <si>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</si>
  <si>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</si>
  <si>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</si>
  <si>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</si>
  <si>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</si>
  <si>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</si>
  <si>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REMISION DE ANTECEDENTES - ABOGADO INTERNO-</t>
  </si>
  <si>
    <t>SINIESTRO - APLICATIVO</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</si>
  <si>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</si>
  <si>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</si>
  <si>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</si>
  <si>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</si>
  <si>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</si>
  <si>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</si>
  <si>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</si>
  <si>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</si>
  <si>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</si>
  <si>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</si>
  <si>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</si>
  <si>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</si>
  <si>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</si>
  <si>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</si>
  <si>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</si>
  <si>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</si>
  <si>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</si>
  <si>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</si>
  <si>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</si>
  <si>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</si>
  <si>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</si>
  <si>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</si>
  <si>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</si>
  <si>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</si>
  <si>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</si>
  <si>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</si>
  <si>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</si>
  <si>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</si>
  <si>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</si>
  <si>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</si>
  <si>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</si>
  <si>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</si>
  <si>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</si>
  <si>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</si>
  <si>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</si>
  <si>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</si>
  <si>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</si>
  <si>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</si>
  <si>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</si>
  <si>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</si>
  <si>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</si>
  <si>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</si>
  <si>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</si>
  <si>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</si>
  <si>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</si>
  <si>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</si>
  <si>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</si>
  <si>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</si>
  <si>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</si>
  <si>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</si>
  <si>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</si>
  <si>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</si>
  <si>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</si>
  <si>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</si>
  <si>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</si>
  <si>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</si>
  <si>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</si>
  <si>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</si>
  <si>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</si>
  <si>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</si>
  <si>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</si>
  <si>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</si>
  <si>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</si>
  <si>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</si>
  <si>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</si>
  <si>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</si>
  <si>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</si>
  <si>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</si>
  <si>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</si>
  <si>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</si>
  <si>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</si>
  <si>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</si>
  <si>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</si>
  <si>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</si>
  <si>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</si>
  <si>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</si>
  <si>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</si>
  <si>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</si>
  <si>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</si>
  <si>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</si>
  <si>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</si>
  <si>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</si>
  <si>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</si>
  <si>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</si>
  <si>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</si>
  <si>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</si>
  <si>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</si>
  <si>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</si>
  <si>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</si>
  <si>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</si>
  <si>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</si>
  <si>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</si>
  <si>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</si>
  <si>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</si>
  <si>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</si>
  <si>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</si>
  <si>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</si>
  <si>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</si>
  <si>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</si>
  <si>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</si>
  <si>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</si>
  <si>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</si>
  <si>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</si>
  <si>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</si>
  <si>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</si>
  <si>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</si>
  <si>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</si>
  <si>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</si>
  <si>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</si>
  <si>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</si>
  <si>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</si>
  <si>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</si>
  <si>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</si>
  <si>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</si>
  <si>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</si>
  <si>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</si>
  <si>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</si>
  <si>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SI</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</si>
  <si>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</si>
  <si>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</si>
  <si>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</si>
  <si>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</si>
  <si>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</si>
  <si>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</si>
  <si>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</si>
  <si>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</si>
  <si>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</si>
  <si>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</si>
  <si>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</si>
  <si>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</si>
  <si>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</si>
  <si>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</si>
  <si>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</si>
  <si>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</si>
  <si>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</si>
  <si>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</si>
  <si>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</si>
  <si>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</si>
  <si>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</si>
  <si>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</si>
  <si>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</si>
  <si>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</si>
  <si>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</si>
  <si>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</si>
  <si>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</si>
  <si>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</si>
  <si>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</si>
  <si>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</si>
  <si>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</si>
  <si>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</si>
  <si>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</si>
  <si>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</si>
  <si>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</si>
  <si>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</si>
  <si>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</si>
  <si>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</si>
  <si>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</si>
  <si>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</si>
  <si>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</si>
  <si>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N/A</t>
  </si>
  <si>
    <t>29 de abril de 2025</t>
  </si>
  <si>
    <t>SUPERINTENDENCIA FINANCIERA DE COLOMBIA</t>
  </si>
  <si>
    <t xml:space="preserve">ALLIANZ SEGUROS S.A </t>
  </si>
  <si>
    <t xml:space="preserve">ALFONSO JIMENEZ MARROQUIN </t>
  </si>
  <si>
    <t>JLT538</t>
  </si>
  <si>
    <t>8 de mayo de 2025</t>
  </si>
  <si>
    <t>9 de junio de 2025</t>
  </si>
  <si>
    <t>13 de enero de 2025</t>
  </si>
  <si>
    <t>El señor Alfonso Jiménez es el propietario del vehiculo JLT-538, el cual suscribio la póliza de  auto colectivo livianos servicio particular con ALLIANZ.El señor Alfonso Jiménez publicó su vehículo en Mercado Libre para venderlo y fue contactado por el señor William Holman, quien indicó que se encontraba en el exterior y enviaría a un tercero en su representación. El 13 de enero de 2025, se acordó un encuentro para concretar la venta. El señor Jiménez estacionó el vehículo en el parqueadero público Lugano Parking (Fonade), ubicado en la Carrera 13 con Calle 26 en Bogotá. El tercero lo citó frente al banco AV Villas (Carrera 12 con Calle 26A) y, tras encontrarse, ambos se dirigieron al parqueadero para ver el vehículo. El tercero le mostró formularios presuntamente firmados por William Holman y luego regresaron al banco para finalizar la negociación. Sin embargo, una vez dentro de la entidad, el señor Jiménez aparentemente perdió la conciencia y solo la recuperó horas después, dirigiéndose a la Clínica Marly, donde le informaron que había sido intoxicado con una sustancia inhibidora. Ese mismo día reportó el hurto a la aseguradora y, el 14 de enero de 2025, presentó la denuncia correspondiente ante la SIJIN. El 13 de febrero de 2025 Allianz objetó la reclamación, el 24 de febrero de 2025, el señor ALFONSO JIMENEZ MARROQUIN remitió a ALLIANZ la reconsideración la cual tuvo respuesta desfavorable mediante comunicaión de 31 de mazo de 2025</t>
  </si>
  <si>
    <t>SINIESTRO  148095857  apl 214889</t>
  </si>
  <si>
    <t>23512756-40</t>
  </si>
  <si>
    <t>Desde las 00:00 horas del 01/12/2024 hasta las 24:00 horas del 30/11/2025.</t>
  </si>
  <si>
    <t>Hurto de mayor cuantia</t>
  </si>
  <si>
    <t>Intereses de mora</t>
  </si>
  <si>
    <t>1.Existencia de obligación de indemnizar por incumplimiento de las cargas del artículo 1077 del código de comercio.
2.Falta de cobertura material al estar ante riesgos expresamente excluidos de amparo conforme con lo consignado en el condicionado de la póliza.
3.Inexistencia de obligación indemnizatoria por cuanto los actos meramente potestativos son inasegurables.
4.Carácter meramente indemnizatorio de los contratos de seguro
5.Improcedencia del cobro de intereses moratorios
6.En cualquier caso, de ninguna forma se podrá exceder el limite del valor asegurado
7.Disponibilidad del valor asegurado
8.Aplicación al clausulado general del contrato de seguro – en caso de acreditarse el hurto del vehículo asegurado, este deberá transferirse a allianz seguros s.a.
9.Genérica o innominada y otras</t>
  </si>
  <si>
    <t>Como liquidación objetiva de las pretensiones se estima la suma de: $ 60.621.786 teniendo en cuenta las siguientes consideraciones: 
1. Valor asegurado: Se tendrá en cuenta la suma de $57.100.000, dado que en la póliza se establece que el valor asegurado será el menor entre el definido en la Guía de Valores Fasecolda y el valor asegurado en la carátula, debe aclararse que el menor valor es el de la guía de Fasecolda, pues este vehículo registra un valor de $57.100.000 y en la carátula de la póliza se encuentra la suma de $59.500.000, por lo que, se tendrá en cuenta lo indicado en la guía.
2. Intereses de mora: Se tendrá en cuenta la suma de $3.521.785,83, se calculan desde el 26 de febrero de 2025, que corresponde al mes siguiente a la reclamación formulada por el señor ALFONSO JIMENEZ MARROQUIN y hasta la fecha de presentación del informe.</t>
  </si>
  <si>
    <t>2025062087</t>
  </si>
  <si>
    <t>Valor asegurado-hurto mayor cuantia</t>
  </si>
  <si>
    <t>La contingencia se califica como EVENTUAL, toda vez que,  la acreditación de las circunstancias de modo, tiempo y lugar del hurto, así como de la eventual aplicación de una exclusión relacionada con una posible modalidad de estafa, dependerá del debate probatorio.
Lo primero que debe tomarse en consideración, es que la Póliza Automóviles Individual Livianos Particulares No. 023512756/ 40, cuyo asegurado es ALFONSO JIMENEZ MARROQUIN, presta cobertura material y temporal, de conformidad con los hechos y pretensiones expuestas en el líbelo de la demanda. Frente a la cobertura temporal, debe señalarse que el hurto del vehículo ocurrió el día 13 de enero de 2025, es decir, dentro del periodo de vigencia de la póliza, comprendida entre el 1 de diciembre de 2024 y 30 de noviembre de 2025. Aunado a ello, presta cobertura material en tanto ampara el hurto de mayor cuantía, pretensión principal del accionante. 
Respecto de la obligación condicional a cargo de Allianz Seguros S.A., debe indicarse que en el presente caso existen indicios razonables que permiten considerar la posible configuración de una estafa, conducta expresamente excluida como riesgo amparable en la póliza previamente mencionada. Esta circunstancia se encuentra sustentada en el informe elaborado por la firma CAPITAL CONSULTORÍAS S.A.S., en el cual se concluye que no fue posible acreditar que el señor ALFONSO JIMÉNEZ MARROQUÍN hubiese sido escopolaminado, toda vez que sostuvo conversaciones coherentes a través de la aplicación WhatsApp, evidenció orientación espacial adecuada y, en compañía de su hermana, acudió voluntariamente a un segundo encuentro con el presunto comprador del vehículo. Fue en ese momento cuando, al no recibir respuesta del sujeto, advirtió haber sido víctima de una estafa. En ese sentido, puede inferirse que el tercero obtuvo el bien mediante el uso de engaño, configurándose así una hipótesis de exclusión de cobertura conforme a lo pactado en la póliza. Sin perjuicio de lo anterior,será necesario probar en el proceso, la entrega y conocimiento del condicionado general al asegurado, pues de ello dependerá la eficacia o ineficacia de la exclusión referida. - 
Lo anterior sin perjuicio del carácter contencioso del proceso.</t>
  </si>
  <si>
    <t>si</t>
  </si>
  <si>
    <t>Dra. se cargó auto fija fecha audiencia para el 12 agosto del 2025 a las 8:30 am.
- Se necesita representante legal; el Dr. Andrés Pastás tiene disponibilidad.
- Se sugiere no conciliar, debido a la contingencia eventual del proceso.
Por tanto, sugerimos esperar a que se surta la audiencia inicial, así como el debate probatorio para entonces, poder revisar nuevamente el riesgo de exposición de la compañía.</t>
  </si>
  <si>
    <t xml:space="preserve">se autoriza la asitencia de dr pastas, nos vamos sin animo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</si>
</sst>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wrapText="1"/>
    </xf>
    <xf numFmtId="0" fontId="0" fillId="7" borderId="1" xfId="0" applyFill="1" applyBorder="1"/>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vizcaino97@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70" workbookViewId="0">
      <selection activeCell="B13" sqref="B13:C13"/>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54" t="s">
        <v>0</v>
      </c>
      <c r="B1" s="54"/>
      <c r="C1" s="54"/>
    </row>
    <row r="2" spans="1:3" x14ac:dyDescent="0.35">
      <c r="A2" s="5" t="s">
        <v>1</v>
      </c>
      <c r="B2" s="61" t="s">
        <v>212</v>
      </c>
      <c r="C2" s="62"/>
    </row>
    <row r="3" spans="1:3" x14ac:dyDescent="0.35">
      <c r="A3" s="5" t="s">
        <v>2</v>
      </c>
      <c r="B3" s="57" t="s">
        <v>197</v>
      </c>
      <c r="C3" s="58"/>
    </row>
    <row r="4" spans="1:3" x14ac:dyDescent="0.35">
      <c r="A4" s="5" t="s">
        <v>3</v>
      </c>
      <c r="B4" s="57" t="s">
        <v>198</v>
      </c>
      <c r="C4" s="58"/>
    </row>
    <row r="5" spans="1:3" ht="31.5" customHeight="1" x14ac:dyDescent="0.35">
      <c r="A5" s="5" t="s">
        <v>4</v>
      </c>
      <c r="B5" s="57" t="s">
        <v>199</v>
      </c>
      <c r="C5" s="58"/>
    </row>
    <row r="6" spans="1:3" x14ac:dyDescent="0.35">
      <c r="A6" s="5" t="s">
        <v>5</v>
      </c>
      <c r="B6" s="55" t="s">
        <v>6</v>
      </c>
      <c r="C6" s="55"/>
    </row>
    <row r="7" spans="1:3" x14ac:dyDescent="0.35">
      <c r="A7" s="25" t="s">
        <v>7</v>
      </c>
      <c r="B7" s="57" t="s">
        <v>193</v>
      </c>
      <c r="C7" s="58"/>
    </row>
    <row r="8" spans="1:3" ht="23.15" customHeight="1" x14ac:dyDescent="0.35">
      <c r="A8" s="26" t="s">
        <v>9</v>
      </c>
      <c r="B8" s="55" t="s">
        <v>195</v>
      </c>
      <c r="C8" s="55"/>
    </row>
    <row r="9" spans="1:3" x14ac:dyDescent="0.35">
      <c r="A9" s="26" t="s">
        <v>10</v>
      </c>
      <c r="B9" s="64" t="s">
        <v>195</v>
      </c>
      <c r="C9" s="55"/>
    </row>
    <row r="10" spans="1:3" x14ac:dyDescent="0.35">
      <c r="A10" s="26" t="s">
        <v>11</v>
      </c>
      <c r="B10" s="56" t="s">
        <v>195</v>
      </c>
      <c r="C10" s="56"/>
    </row>
    <row r="11" spans="1:3" ht="30" customHeight="1" x14ac:dyDescent="0.35">
      <c r="A11" s="27" t="s">
        <v>12</v>
      </c>
      <c r="B11" s="56" t="s">
        <v>195</v>
      </c>
      <c r="C11" s="56"/>
    </row>
    <row r="12" spans="1:3" ht="30" customHeight="1" x14ac:dyDescent="0.35">
      <c r="A12" s="5" t="s">
        <v>13</v>
      </c>
      <c r="B12" s="73" t="s">
        <v>195</v>
      </c>
      <c r="C12" s="56"/>
    </row>
    <row r="13" spans="1:3" x14ac:dyDescent="0.35">
      <c r="A13" s="5" t="s">
        <v>14</v>
      </c>
      <c r="B13" s="55" t="s">
        <v>195</v>
      </c>
      <c r="C13" s="55"/>
    </row>
    <row r="14" spans="1:3" x14ac:dyDescent="0.35">
      <c r="A14" s="5" t="s">
        <v>15</v>
      </c>
      <c r="B14" s="65" t="s">
        <v>195</v>
      </c>
      <c r="C14" s="55"/>
    </row>
    <row r="15" spans="1:3" x14ac:dyDescent="0.35">
      <c r="A15" s="5" t="s">
        <v>16</v>
      </c>
      <c r="B15" s="55" t="s">
        <v>195</v>
      </c>
      <c r="C15" s="55"/>
    </row>
    <row r="16" spans="1:3" x14ac:dyDescent="0.35">
      <c r="A16" s="5" t="s">
        <v>17</v>
      </c>
      <c r="B16" s="55" t="s">
        <v>195</v>
      </c>
      <c r="C16" s="55"/>
    </row>
    <row r="17" spans="1:3" ht="15" customHeight="1" x14ac:dyDescent="0.35">
      <c r="A17" s="5" t="s">
        <v>18</v>
      </c>
      <c r="B17" s="56"/>
      <c r="C17" s="56"/>
    </row>
    <row r="18" spans="1:3" x14ac:dyDescent="0.35">
      <c r="A18" s="5" t="s">
        <v>19</v>
      </c>
      <c r="B18" s="56" t="s">
        <v>195</v>
      </c>
      <c r="C18" s="56"/>
    </row>
    <row r="19" spans="1:3" ht="18.75" customHeight="1" x14ac:dyDescent="0.35">
      <c r="A19" s="5" t="s">
        <v>20</v>
      </c>
      <c r="B19" s="59" t="s">
        <v>195</v>
      </c>
      <c r="C19" s="60"/>
    </row>
    <row r="20" spans="1:3" x14ac:dyDescent="0.35">
      <c r="A20" s="5" t="s">
        <v>21</v>
      </c>
      <c r="B20" s="55" t="s">
        <v>195</v>
      </c>
      <c r="C20" s="55"/>
    </row>
    <row r="21" spans="1:3" ht="17.25" customHeight="1" x14ac:dyDescent="0.35">
      <c r="A21" s="5" t="s">
        <v>22</v>
      </c>
      <c r="B21" s="56"/>
      <c r="C21" s="56"/>
    </row>
    <row r="22" spans="1:3" x14ac:dyDescent="0.35">
      <c r="A22" s="26" t="s">
        <v>23</v>
      </c>
      <c r="B22" s="72" t="s">
        <v>203</v>
      </c>
      <c r="C22" s="72"/>
    </row>
    <row r="23" spans="1:3" x14ac:dyDescent="0.35">
      <c r="A23" s="26" t="s">
        <v>24</v>
      </c>
      <c r="B23" s="71" t="s">
        <v>195</v>
      </c>
      <c r="C23" s="72"/>
    </row>
    <row r="24" spans="1:3" x14ac:dyDescent="0.35">
      <c r="A24" s="26" t="s">
        <v>25</v>
      </c>
      <c r="B24" s="71" t="s">
        <v>195</v>
      </c>
      <c r="C24" s="72"/>
    </row>
    <row r="25" spans="1:3" x14ac:dyDescent="0.35">
      <c r="A25" s="63" t="s">
        <v>26</v>
      </c>
      <c r="B25" s="69" t="s">
        <v>204</v>
      </c>
      <c r="C25" s="70"/>
    </row>
    <row r="26" spans="1:3" x14ac:dyDescent="0.35">
      <c r="A26" s="63"/>
      <c r="B26" s="70"/>
      <c r="C26" s="70"/>
    </row>
    <row r="27" spans="1:3" ht="100.5" customHeight="1" x14ac:dyDescent="0.35">
      <c r="A27" s="63"/>
      <c r="B27" s="70"/>
      <c r="C27" s="70"/>
    </row>
    <row r="28" spans="1:3" x14ac:dyDescent="0.35">
      <c r="A28" s="26" t="s">
        <v>27</v>
      </c>
      <c r="B28" s="53" t="s">
        <v>199</v>
      </c>
      <c r="C28" s="53"/>
    </row>
    <row r="29" spans="1:3" x14ac:dyDescent="0.35">
      <c r="A29" s="26" t="s">
        <v>28</v>
      </c>
      <c r="B29" s="66">
        <v>19225651</v>
      </c>
      <c r="C29" s="53"/>
    </row>
    <row r="30" spans="1:3" x14ac:dyDescent="0.35">
      <c r="A30" s="26" t="s">
        <v>29</v>
      </c>
      <c r="B30" s="53" t="s">
        <v>200</v>
      </c>
      <c r="C30" s="53"/>
    </row>
    <row r="31" spans="1:3" x14ac:dyDescent="0.35">
      <c r="A31" s="26" t="s">
        <v>30</v>
      </c>
      <c r="B31" s="53">
        <v>23512756</v>
      </c>
      <c r="C31" s="53"/>
    </row>
    <row r="32" spans="1:3" x14ac:dyDescent="0.35">
      <c r="A32" s="26" t="s">
        <v>31</v>
      </c>
      <c r="B32" s="67" t="s">
        <v>196</v>
      </c>
      <c r="C32" s="68"/>
    </row>
    <row r="33" spans="1:3" x14ac:dyDescent="0.35">
      <c r="A33" s="5" t="s">
        <v>32</v>
      </c>
      <c r="B33" s="65" t="s">
        <v>201</v>
      </c>
      <c r="C33" s="65"/>
    </row>
    <row r="34" spans="1:3" ht="43.5" x14ac:dyDescent="0.35">
      <c r="A34" s="5" t="s">
        <v>33</v>
      </c>
      <c r="B34" s="65" t="s">
        <v>202</v>
      </c>
      <c r="C34" s="5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display="jvizcaino97@hotmail.com" xr:uid="{9A537762-C260-4684-8DB1-4C6CED59639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7" sqref="B17:C17"/>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93" t="s">
        <v>34</v>
      </c>
      <c r="B1" s="93"/>
      <c r="C1" s="93"/>
    </row>
    <row r="2" spans="1:3" ht="15.75" customHeight="1" x14ac:dyDescent="0.35">
      <c r="A2" s="20" t="s">
        <v>35</v>
      </c>
      <c r="B2" s="94" t="s">
        <v>205</v>
      </c>
      <c r="C2" s="95"/>
    </row>
    <row r="3" spans="1:3" s="2" customFormat="1" x14ac:dyDescent="0.35">
      <c r="A3" s="5" t="s">
        <v>36</v>
      </c>
      <c r="B3" s="55" t="str">
        <f>'AUTOS  NOTA 322'!B2:C2</f>
        <v>2025062087</v>
      </c>
      <c r="C3" s="55"/>
    </row>
    <row r="4" spans="1:3" s="2" customFormat="1" x14ac:dyDescent="0.35">
      <c r="A4" s="5" t="s">
        <v>37</v>
      </c>
      <c r="B4" s="55" t="str">
        <f>'AUTOS  NOTA 322'!B3:C3</f>
        <v>SUPERINTENDENCIA FINANCIERA DE COLOMBIA</v>
      </c>
      <c r="C4" s="55"/>
    </row>
    <row r="5" spans="1:3" s="2" customFormat="1" x14ac:dyDescent="0.35">
      <c r="A5" s="5" t="s">
        <v>38</v>
      </c>
      <c r="B5" s="55" t="str">
        <f>'AUTOS  NOTA 322'!B4:C4</f>
        <v xml:space="preserve">ALLIANZ SEGUROS S.A </v>
      </c>
      <c r="C5" s="55"/>
    </row>
    <row r="6" spans="1:3" s="2" customFormat="1" x14ac:dyDescent="0.35">
      <c r="A6" s="5" t="s">
        <v>39</v>
      </c>
      <c r="B6" s="55" t="str">
        <f>'AUTOS  NOTA 322'!B5:C5</f>
        <v xml:space="preserve">ALFONSO JIMENEZ MARROQUIN </v>
      </c>
      <c r="C6" s="55"/>
    </row>
    <row r="7" spans="1:3" s="2" customFormat="1" x14ac:dyDescent="0.35">
      <c r="A7" s="5" t="s">
        <v>40</v>
      </c>
      <c r="B7" s="55" t="str">
        <f>'AUTOS  NOTA 322'!B6:C6</f>
        <v>DEMANDA DIRECTA</v>
      </c>
      <c r="C7" s="55"/>
    </row>
    <row r="8" spans="1:3" s="2" customFormat="1" x14ac:dyDescent="0.35">
      <c r="A8" s="29" t="s">
        <v>41</v>
      </c>
      <c r="B8" s="55" t="str">
        <f>'AUTOS  NOTA 322'!B7:C8</f>
        <v>N/A</v>
      </c>
      <c r="C8" s="55"/>
    </row>
    <row r="9" spans="1:3" x14ac:dyDescent="0.35">
      <c r="A9" s="20" t="s">
        <v>42</v>
      </c>
      <c r="B9" s="55" t="s">
        <v>206</v>
      </c>
      <c r="C9" s="55"/>
    </row>
    <row r="10" spans="1:3" x14ac:dyDescent="0.35">
      <c r="A10" s="20" t="s">
        <v>43</v>
      </c>
      <c r="B10" s="55" t="s">
        <v>193</v>
      </c>
      <c r="C10" s="55"/>
    </row>
    <row r="11" spans="1:3" x14ac:dyDescent="0.35">
      <c r="A11" s="20" t="s">
        <v>45</v>
      </c>
      <c r="B11" s="76">
        <v>59500000</v>
      </c>
      <c r="C11" s="77"/>
    </row>
    <row r="12" spans="1:3" x14ac:dyDescent="0.35">
      <c r="A12" s="20" t="s">
        <v>46</v>
      </c>
      <c r="B12" s="76">
        <v>0</v>
      </c>
      <c r="C12" s="77"/>
    </row>
    <row r="13" spans="1:3" x14ac:dyDescent="0.35">
      <c r="A13" s="20" t="s">
        <v>47</v>
      </c>
      <c r="B13" s="57" t="s">
        <v>158</v>
      </c>
      <c r="C13" s="58"/>
    </row>
    <row r="14" spans="1:3" x14ac:dyDescent="0.35">
      <c r="A14" s="20" t="s">
        <v>48</v>
      </c>
      <c r="B14" s="56" t="s">
        <v>207</v>
      </c>
      <c r="C14" s="55"/>
    </row>
    <row r="15" spans="1:3" x14ac:dyDescent="0.35">
      <c r="A15" s="20" t="s">
        <v>49</v>
      </c>
      <c r="B15" s="55" t="s">
        <v>153</v>
      </c>
      <c r="C15" s="55"/>
    </row>
    <row r="16" spans="1:3" x14ac:dyDescent="0.35">
      <c r="A16" s="20" t="s">
        <v>50</v>
      </c>
      <c r="B16" s="55" t="s">
        <v>153</v>
      </c>
      <c r="C16" s="55"/>
    </row>
    <row r="17" spans="1:3" x14ac:dyDescent="0.35">
      <c r="A17" s="80" t="s">
        <v>51</v>
      </c>
      <c r="B17" s="55"/>
      <c r="C17" s="55"/>
    </row>
    <row r="18" spans="1:3" x14ac:dyDescent="0.35">
      <c r="A18" s="81"/>
      <c r="B18" s="10" t="s">
        <v>52</v>
      </c>
      <c r="C18" s="10" t="s">
        <v>53</v>
      </c>
    </row>
    <row r="19" spans="1:3" x14ac:dyDescent="0.35">
      <c r="A19" s="81"/>
      <c r="B19" s="6" t="s">
        <v>54</v>
      </c>
      <c r="C19" s="6"/>
    </row>
    <row r="20" spans="1:3" x14ac:dyDescent="0.35">
      <c r="A20" s="81"/>
      <c r="B20" s="6"/>
      <c r="C20" s="6"/>
    </row>
    <row r="21" spans="1:3" x14ac:dyDescent="0.35">
      <c r="A21" s="82"/>
      <c r="B21" s="6"/>
      <c r="C21" s="6"/>
    </row>
    <row r="22" spans="1:3" x14ac:dyDescent="0.35">
      <c r="A22" s="20" t="s">
        <v>55</v>
      </c>
      <c r="B22" s="55"/>
      <c r="C22" s="55"/>
    </row>
    <row r="23" spans="1:3" x14ac:dyDescent="0.35">
      <c r="A23" s="20" t="s">
        <v>56</v>
      </c>
      <c r="B23" s="83"/>
      <c r="C23" s="84"/>
    </row>
    <row r="24" spans="1:3" x14ac:dyDescent="0.35">
      <c r="A24" s="20" t="s">
        <v>57</v>
      </c>
      <c r="B24" s="55" t="s">
        <v>162</v>
      </c>
      <c r="C24" s="55"/>
    </row>
    <row r="25" spans="1:3" x14ac:dyDescent="0.35">
      <c r="A25" s="20" t="s">
        <v>58</v>
      </c>
      <c r="B25" s="55"/>
      <c r="C25" s="55"/>
    </row>
    <row r="26" spans="1:3" x14ac:dyDescent="0.35">
      <c r="A26" s="20" t="s">
        <v>59</v>
      </c>
      <c r="B26" s="55"/>
      <c r="C26" s="55"/>
    </row>
    <row r="27" spans="1:3" x14ac:dyDescent="0.35">
      <c r="A27" s="19" t="s">
        <v>60</v>
      </c>
      <c r="B27" s="55"/>
      <c r="C27" s="55"/>
    </row>
    <row r="28" spans="1:3" x14ac:dyDescent="0.35">
      <c r="A28" s="85" t="s">
        <v>61</v>
      </c>
      <c r="B28" s="85"/>
      <c r="C28" s="85"/>
    </row>
    <row r="29" spans="1:3" x14ac:dyDescent="0.35">
      <c r="A29" s="78" t="s">
        <v>62</v>
      </c>
      <c r="B29" s="79"/>
      <c r="C29" s="11"/>
    </row>
    <row r="30" spans="1:3" x14ac:dyDescent="0.35">
      <c r="A30" s="78" t="s">
        <v>63</v>
      </c>
      <c r="B30" s="79"/>
      <c r="C30" s="11"/>
    </row>
    <row r="31" spans="1:3" x14ac:dyDescent="0.35">
      <c r="A31" s="78" t="s">
        <v>64</v>
      </c>
      <c r="B31" s="79"/>
      <c r="C31" s="12"/>
    </row>
    <row r="32" spans="1:3" x14ac:dyDescent="0.35">
      <c r="A32" s="78" t="s">
        <v>65</v>
      </c>
      <c r="B32" s="79"/>
      <c r="C32" s="11"/>
    </row>
    <row r="33" spans="1:3" x14ac:dyDescent="0.35">
      <c r="A33" s="78" t="s">
        <v>66</v>
      </c>
      <c r="B33" s="79"/>
      <c r="C33" s="11"/>
    </row>
    <row r="34" spans="1:3" x14ac:dyDescent="0.35">
      <c r="A34" s="78" t="s">
        <v>67</v>
      </c>
      <c r="B34" s="79"/>
      <c r="C34" s="13"/>
    </row>
    <row r="35" spans="1:3" x14ac:dyDescent="0.35">
      <c r="A35" s="74" t="s">
        <v>68</v>
      </c>
      <c r="B35" s="75"/>
      <c r="C35" s="14"/>
    </row>
    <row r="36" spans="1:3" x14ac:dyDescent="0.35">
      <c r="A36" s="74" t="s">
        <v>69</v>
      </c>
      <c r="B36" s="75"/>
      <c r="C36" s="15"/>
    </row>
    <row r="37" spans="1:3" x14ac:dyDescent="0.35">
      <c r="A37" s="86" t="s">
        <v>70</v>
      </c>
      <c r="B37" s="87"/>
      <c r="C37" s="15"/>
    </row>
    <row r="38" spans="1:3" x14ac:dyDescent="0.35">
      <c r="A38" s="88"/>
      <c r="B38" s="89"/>
      <c r="C38" s="15"/>
    </row>
    <row r="39" spans="1:3" x14ac:dyDescent="0.35">
      <c r="A39" s="90"/>
      <c r="B39" s="91"/>
      <c r="C39" s="15"/>
    </row>
    <row r="40" spans="1:3" x14ac:dyDescent="0.35">
      <c r="A40" s="92" t="s">
        <v>71</v>
      </c>
      <c r="B40" s="92"/>
      <c r="C40" s="92"/>
    </row>
    <row r="41" spans="1:3" x14ac:dyDescent="0.35">
      <c r="A41" s="17" t="s">
        <v>72</v>
      </c>
      <c r="B41" s="18"/>
      <c r="C41" s="15"/>
    </row>
    <row r="42" spans="1:3" x14ac:dyDescent="0.35">
      <c r="A42" s="74" t="s">
        <v>73</v>
      </c>
      <c r="B42" s="75"/>
      <c r="C42" s="15"/>
    </row>
    <row r="43" spans="1:3" x14ac:dyDescent="0.35">
      <c r="A43" s="74" t="s">
        <v>74</v>
      </c>
      <c r="B43" s="75"/>
      <c r="C43" s="15"/>
    </row>
    <row r="44" spans="1:3" x14ac:dyDescent="0.35">
      <c r="A44" s="17" t="s">
        <v>75</v>
      </c>
      <c r="B44" s="18"/>
      <c r="C44" s="15"/>
    </row>
    <row r="45" spans="1:3" x14ac:dyDescent="0.35">
      <c r="A45" s="17" t="s">
        <v>76</v>
      </c>
      <c r="B45" s="18"/>
      <c r="C45" s="15"/>
    </row>
    <row r="46" spans="1:3" x14ac:dyDescent="0.35">
      <c r="A46" s="74" t="s">
        <v>77</v>
      </c>
      <c r="B46" s="75"/>
      <c r="C46" s="15"/>
    </row>
    <row r="47" spans="1:3" x14ac:dyDescent="0.35">
      <c r="A47" s="17" t="s">
        <v>78</v>
      </c>
      <c r="B47" s="16"/>
      <c r="C47" s="15"/>
    </row>
    <row r="48" spans="1:3" x14ac:dyDescent="0.35">
      <c r="A48" s="74" t="s">
        <v>79</v>
      </c>
      <c r="B48" s="75"/>
      <c r="C48" s="15"/>
    </row>
    <row r="49" spans="1:3" x14ac:dyDescent="0.35">
      <c r="A49" s="74" t="s">
        <v>80</v>
      </c>
      <c r="B49" s="75"/>
      <c r="C49" s="15"/>
    </row>
    <row r="50" spans="1:3" x14ac:dyDescent="0.35">
      <c r="A50" s="74" t="s">
        <v>70</v>
      </c>
      <c r="B50" s="7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6" zoomScale="80" zoomScaleNormal="80" workbookViewId="0">
      <selection activeCell="B19" sqref="B19:C19"/>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13" t="s">
        <v>81</v>
      </c>
      <c r="B1" s="113"/>
      <c r="C1" s="113"/>
    </row>
    <row r="2" spans="1:9" ht="15" customHeight="1" x14ac:dyDescent="0.35">
      <c r="A2" s="33" t="s">
        <v>35</v>
      </c>
      <c r="B2" s="98" t="str">
        <f>'AUTOS NOTA 321'!B2:C2</f>
        <v>SINIESTRO  148095857  apl 214889</v>
      </c>
      <c r="C2" s="99"/>
    </row>
    <row r="3" spans="1:9" x14ac:dyDescent="0.35">
      <c r="A3" s="34" t="s">
        <v>36</v>
      </c>
      <c r="B3" s="114" t="str">
        <f>'AUTOS  NOTA 322'!B2:C2</f>
        <v>2025062087</v>
      </c>
      <c r="C3" s="114"/>
    </row>
    <row r="4" spans="1:9" x14ac:dyDescent="0.35">
      <c r="A4" s="34" t="s">
        <v>37</v>
      </c>
      <c r="B4" s="114" t="str">
        <f>'AUTOS  NOTA 322'!B3:C3</f>
        <v>SUPERINTENDENCIA FINANCIERA DE COLOMBIA</v>
      </c>
      <c r="C4" s="114"/>
    </row>
    <row r="5" spans="1:9" x14ac:dyDescent="0.35">
      <c r="A5" s="34" t="s">
        <v>38</v>
      </c>
      <c r="B5" s="114" t="str">
        <f>'AUTOS  NOTA 322'!B4:C4</f>
        <v xml:space="preserve">ALLIANZ SEGUROS S.A </v>
      </c>
      <c r="C5" s="114"/>
    </row>
    <row r="6" spans="1:9" ht="15" customHeight="1" x14ac:dyDescent="0.35">
      <c r="A6" s="34" t="s">
        <v>39</v>
      </c>
      <c r="B6" s="114" t="str">
        <f>'AUTOS  NOTA 322'!B5:C5</f>
        <v xml:space="preserve">ALFONSO JIMENEZ MARROQUIN </v>
      </c>
      <c r="C6" s="114"/>
    </row>
    <row r="7" spans="1:9" x14ac:dyDescent="0.35">
      <c r="A7" s="34" t="s">
        <v>40</v>
      </c>
      <c r="B7" s="114" t="str">
        <f>'AUTOS  NOTA 322'!B6:C6</f>
        <v>DEMANDA DIRECTA</v>
      </c>
      <c r="C7" s="114"/>
    </row>
    <row r="8" spans="1:9" x14ac:dyDescent="0.35">
      <c r="A8" s="36" t="s">
        <v>41</v>
      </c>
      <c r="B8" s="114" t="str">
        <f>'AUTOS  NOTA 322'!B7:C8</f>
        <v>N/A</v>
      </c>
      <c r="C8" s="114"/>
    </row>
    <row r="9" spans="1:9" x14ac:dyDescent="0.35">
      <c r="A9" s="34" t="s">
        <v>82</v>
      </c>
      <c r="B9" s="111">
        <f>SUM(C11,C12,C14,C15,C17)</f>
        <v>59500000</v>
      </c>
      <c r="C9" s="112"/>
    </row>
    <row r="10" spans="1:9" x14ac:dyDescent="0.35">
      <c r="A10" s="115" t="s">
        <v>83</v>
      </c>
      <c r="B10" s="103" t="s">
        <v>84</v>
      </c>
      <c r="C10" s="104"/>
    </row>
    <row r="11" spans="1:9" x14ac:dyDescent="0.35">
      <c r="A11" s="115"/>
      <c r="B11" s="35" t="s">
        <v>85</v>
      </c>
      <c r="C11" s="30"/>
    </row>
    <row r="12" spans="1:9" x14ac:dyDescent="0.35">
      <c r="A12" s="115"/>
      <c r="B12" s="35" t="s">
        <v>213</v>
      </c>
      <c r="C12" s="30">
        <v>59500000</v>
      </c>
    </row>
    <row r="13" spans="1:9" x14ac:dyDescent="0.35">
      <c r="A13" s="115"/>
      <c r="B13" s="103"/>
      <c r="C13" s="104"/>
    </row>
    <row r="14" spans="1:9" x14ac:dyDescent="0.35">
      <c r="A14" s="115"/>
      <c r="B14" s="35" t="s">
        <v>87</v>
      </c>
      <c r="C14" s="38"/>
    </row>
    <row r="15" spans="1:9" x14ac:dyDescent="0.35">
      <c r="A15" s="115"/>
      <c r="B15" s="35" t="s">
        <v>88</v>
      </c>
      <c r="C15" s="38"/>
      <c r="E15" s="41" t="s">
        <v>89</v>
      </c>
      <c r="F15" s="42">
        <v>0.7</v>
      </c>
    </row>
    <row r="16" spans="1:9" x14ac:dyDescent="0.35">
      <c r="A16" s="115"/>
      <c r="B16" s="103" t="s">
        <v>90</v>
      </c>
      <c r="C16" s="104"/>
      <c r="E16" s="41" t="s">
        <v>91</v>
      </c>
      <c r="F16" s="43">
        <v>0.3</v>
      </c>
      <c r="I16" s="44"/>
    </row>
    <row r="17" spans="1:9" x14ac:dyDescent="0.35">
      <c r="A17" s="115"/>
      <c r="B17" s="35"/>
      <c r="C17" s="39"/>
      <c r="F17" s="45"/>
      <c r="I17" s="44"/>
    </row>
    <row r="18" spans="1:9" ht="23.25" customHeight="1" x14ac:dyDescent="0.35">
      <c r="A18" s="37" t="s">
        <v>92</v>
      </c>
      <c r="B18" s="98" t="s">
        <v>91</v>
      </c>
      <c r="C18" s="99"/>
    </row>
    <row r="19" spans="1:9" ht="29" x14ac:dyDescent="0.35">
      <c r="A19" s="34" t="s">
        <v>93</v>
      </c>
      <c r="B19" s="105" t="s">
        <v>214</v>
      </c>
      <c r="C19" s="106"/>
    </row>
    <row r="20" spans="1:9" ht="15" customHeight="1" x14ac:dyDescent="0.35">
      <c r="A20" s="46" t="s">
        <v>94</v>
      </c>
      <c r="B20" s="100">
        <f>((C22+C23+C25+C26+C30+C28+C32+C34+C29+C33)-C37-C38)*C36*C39</f>
        <v>60621786</v>
      </c>
      <c r="C20" s="100"/>
    </row>
    <row r="21" spans="1:9" x14ac:dyDescent="0.35">
      <c r="A21" s="37" t="s">
        <v>95</v>
      </c>
      <c r="B21" s="107" t="s">
        <v>84</v>
      </c>
      <c r="C21" s="108"/>
    </row>
    <row r="22" spans="1:9" x14ac:dyDescent="0.35">
      <c r="A22" s="96"/>
      <c r="B22" s="35" t="s">
        <v>85</v>
      </c>
      <c r="C22" s="30"/>
    </row>
    <row r="23" spans="1:9" x14ac:dyDescent="0.35">
      <c r="A23" s="97"/>
      <c r="B23" s="35" t="s">
        <v>86</v>
      </c>
      <c r="C23" s="30">
        <v>0</v>
      </c>
    </row>
    <row r="24" spans="1:9" x14ac:dyDescent="0.35">
      <c r="A24" s="97"/>
      <c r="B24" s="103" t="s">
        <v>96</v>
      </c>
      <c r="C24" s="104"/>
    </row>
    <row r="25" spans="1:9" x14ac:dyDescent="0.35">
      <c r="A25" s="97"/>
      <c r="B25" s="35" t="s">
        <v>87</v>
      </c>
      <c r="C25" s="30">
        <v>0</v>
      </c>
    </row>
    <row r="26" spans="1:9" ht="29.15" customHeight="1" x14ac:dyDescent="0.35">
      <c r="A26" s="97"/>
      <c r="B26" s="35" t="s">
        <v>97</v>
      </c>
      <c r="C26" s="30">
        <v>0</v>
      </c>
    </row>
    <row r="27" spans="1:9" x14ac:dyDescent="0.35">
      <c r="A27" s="97"/>
      <c r="B27" s="103" t="s">
        <v>98</v>
      </c>
      <c r="C27" s="104"/>
    </row>
    <row r="28" spans="1:9" x14ac:dyDescent="0.35">
      <c r="A28" s="97"/>
      <c r="B28" s="35" t="s">
        <v>99</v>
      </c>
      <c r="C28" s="30">
        <v>0</v>
      </c>
    </row>
    <row r="29" spans="1:9" x14ac:dyDescent="0.35">
      <c r="A29" s="97"/>
      <c r="B29" s="35" t="s">
        <v>85</v>
      </c>
      <c r="C29" s="30"/>
    </row>
    <row r="30" spans="1:9" x14ac:dyDescent="0.35">
      <c r="A30" s="97"/>
      <c r="B30" s="35" t="s">
        <v>86</v>
      </c>
      <c r="C30" s="30">
        <v>0</v>
      </c>
    </row>
    <row r="31" spans="1:9" x14ac:dyDescent="0.35">
      <c r="A31" s="97"/>
      <c r="B31" s="103" t="s">
        <v>100</v>
      </c>
      <c r="C31" s="104"/>
    </row>
    <row r="32" spans="1:9" x14ac:dyDescent="0.35">
      <c r="A32" s="97"/>
      <c r="B32" s="35"/>
      <c r="C32" s="30"/>
    </row>
    <row r="33" spans="1:3" x14ac:dyDescent="0.35">
      <c r="A33" s="97"/>
      <c r="B33" s="35" t="s">
        <v>208</v>
      </c>
      <c r="C33" s="30">
        <v>57100000</v>
      </c>
    </row>
    <row r="34" spans="1:3" x14ac:dyDescent="0.35">
      <c r="A34" s="97"/>
      <c r="B34" s="35" t="s">
        <v>209</v>
      </c>
      <c r="C34" s="30">
        <v>3521786</v>
      </c>
    </row>
    <row r="35" spans="1:3" x14ac:dyDescent="0.35">
      <c r="A35" s="97"/>
      <c r="B35" s="103" t="s">
        <v>101</v>
      </c>
      <c r="C35" s="104"/>
    </row>
    <row r="36" spans="1:3" x14ac:dyDescent="0.35">
      <c r="A36" s="97"/>
      <c r="B36" s="35" t="s">
        <v>102</v>
      </c>
      <c r="C36" s="31">
        <v>1</v>
      </c>
    </row>
    <row r="37" spans="1:3" x14ac:dyDescent="0.35">
      <c r="A37" s="97"/>
      <c r="B37" s="35" t="s">
        <v>46</v>
      </c>
      <c r="C37" s="32">
        <v>0</v>
      </c>
    </row>
    <row r="38" spans="1:3" x14ac:dyDescent="0.35">
      <c r="A38" s="97"/>
      <c r="B38" s="35" t="s">
        <v>103</v>
      </c>
      <c r="C38" s="32"/>
    </row>
    <row r="39" spans="1:3" x14ac:dyDescent="0.35">
      <c r="A39" s="97"/>
      <c r="B39" s="35" t="s">
        <v>104</v>
      </c>
      <c r="C39" s="31">
        <v>1</v>
      </c>
    </row>
    <row r="40" spans="1:3" x14ac:dyDescent="0.35">
      <c r="A40" s="47" t="s">
        <v>105</v>
      </c>
      <c r="B40" s="100">
        <f>IFERROR(B20*(VLOOKUP(B18,E15:F17,2,0)),16666)</f>
        <v>18186535.800000001</v>
      </c>
      <c r="C40" s="100"/>
    </row>
    <row r="41" spans="1:3" ht="93" customHeight="1" x14ac:dyDescent="0.35">
      <c r="A41" s="34" t="s">
        <v>106</v>
      </c>
      <c r="B41" s="101" t="s">
        <v>211</v>
      </c>
      <c r="C41" s="102"/>
    </row>
    <row r="42" spans="1:3" ht="211.5" customHeight="1" x14ac:dyDescent="0.35">
      <c r="A42" s="34" t="s">
        <v>107</v>
      </c>
      <c r="B42" s="116" t="s">
        <v>210</v>
      </c>
      <c r="C42" s="117"/>
    </row>
    <row r="45" spans="1:3" ht="26" x14ac:dyDescent="0.35">
      <c r="A45" s="109" t="s">
        <v>108</v>
      </c>
      <c r="B45" s="109"/>
      <c r="C45" s="109"/>
    </row>
    <row r="46" spans="1:3" x14ac:dyDescent="0.35">
      <c r="A46" s="110" t="s">
        <v>109</v>
      </c>
      <c r="B46" s="110"/>
      <c r="C46" s="110"/>
    </row>
    <row r="47" spans="1:3" x14ac:dyDescent="0.35">
      <c r="A47" s="48" t="s">
        <v>110</v>
      </c>
      <c r="B47" s="48" t="s">
        <v>111</v>
      </c>
      <c r="C47" s="49" t="s">
        <v>112</v>
      </c>
    </row>
    <row r="48" spans="1:3" x14ac:dyDescent="0.35">
      <c r="A48" s="50" t="s">
        <v>113</v>
      </c>
      <c r="B48" s="51" t="s">
        <v>114</v>
      </c>
      <c r="C48" s="50" t="s">
        <v>115</v>
      </c>
    </row>
    <row r="49" spans="1:3" ht="37.5" x14ac:dyDescent="0.35">
      <c r="A49" s="50" t="s">
        <v>116</v>
      </c>
      <c r="B49" s="51" t="s">
        <v>114</v>
      </c>
      <c r="C49" s="50" t="s">
        <v>117</v>
      </c>
    </row>
    <row r="50" spans="1:3" ht="25" x14ac:dyDescent="0.35">
      <c r="A50" s="50" t="s">
        <v>118</v>
      </c>
      <c r="B50" s="51" t="s">
        <v>114</v>
      </c>
      <c r="C50" s="50" t="s">
        <v>119</v>
      </c>
    </row>
    <row r="51" spans="1:3" x14ac:dyDescent="0.35">
      <c r="A51" s="50" t="s">
        <v>120</v>
      </c>
      <c r="B51" s="51" t="s">
        <v>114</v>
      </c>
      <c r="C51" s="50" t="s">
        <v>121</v>
      </c>
    </row>
    <row r="52" spans="1:3" x14ac:dyDescent="0.35">
      <c r="A52" s="50" t="s">
        <v>122</v>
      </c>
      <c r="B52" s="51" t="s">
        <v>114</v>
      </c>
      <c r="C52" s="52"/>
    </row>
    <row r="53" spans="1:3" x14ac:dyDescent="0.35">
      <c r="A53" s="50" t="s">
        <v>123</v>
      </c>
      <c r="B53" s="51"/>
      <c r="C53" s="50" t="s">
        <v>124</v>
      </c>
    </row>
    <row r="54" spans="1:3" ht="25" x14ac:dyDescent="0.35">
      <c r="A54" s="50" t="s">
        <v>125</v>
      </c>
      <c r="B54" s="51" t="s">
        <v>114</v>
      </c>
      <c r="C54" s="50" t="s">
        <v>126</v>
      </c>
    </row>
    <row r="55" spans="1:3" x14ac:dyDescent="0.35">
      <c r="A55" s="50" t="s">
        <v>127</v>
      </c>
      <c r="B55" s="51" t="s">
        <v>114</v>
      </c>
      <c r="C55" s="52" t="s">
        <v>128</v>
      </c>
    </row>
    <row r="56" spans="1:3" ht="25" x14ac:dyDescent="0.35">
      <c r="A56" s="50" t="s">
        <v>129</v>
      </c>
      <c r="B56" s="51" t="s">
        <v>114</v>
      </c>
      <c r="C56" s="52" t="s">
        <v>130</v>
      </c>
    </row>
    <row r="57" spans="1:3" ht="25" x14ac:dyDescent="0.35">
      <c r="A57" s="50" t="s">
        <v>131</v>
      </c>
      <c r="B57" s="51" t="s">
        <v>114</v>
      </c>
      <c r="C57" s="52" t="s">
        <v>132</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5" sqref="B15"/>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93" t="s">
        <v>133</v>
      </c>
      <c r="B1" s="93"/>
      <c r="C1" s="93"/>
    </row>
    <row r="2" spans="1:3" x14ac:dyDescent="0.35">
      <c r="A2" s="20" t="s">
        <v>35</v>
      </c>
      <c r="B2" s="83" t="str">
        <f>'AUTOS NOTA 324-478'!B2:C2</f>
        <v>SINIESTRO  148095857  apl 214889</v>
      </c>
      <c r="C2" s="84"/>
    </row>
    <row r="3" spans="1:3" x14ac:dyDescent="0.35">
      <c r="A3" s="5" t="s">
        <v>36</v>
      </c>
      <c r="B3" s="55" t="str">
        <f>'AUTOS  NOTA 322'!B2:C2</f>
        <v>2025062087</v>
      </c>
      <c r="C3" s="55"/>
    </row>
    <row r="4" spans="1:3" x14ac:dyDescent="0.35">
      <c r="A4" s="5" t="s">
        <v>37</v>
      </c>
      <c r="B4" s="55" t="str">
        <f>'AUTOS  NOTA 322'!B3:C3</f>
        <v>SUPERINTENDENCIA FINANCIERA DE COLOMBIA</v>
      </c>
      <c r="C4" s="55"/>
    </row>
    <row r="5" spans="1:3" x14ac:dyDescent="0.35">
      <c r="A5" s="5" t="s">
        <v>38</v>
      </c>
      <c r="B5" s="55" t="str">
        <f>'AUTOS  NOTA 322'!B4:C4</f>
        <v xml:space="preserve">ALLIANZ SEGUROS S.A </v>
      </c>
      <c r="C5" s="55"/>
    </row>
    <row r="6" spans="1:3" ht="15" customHeight="1" x14ac:dyDescent="0.35">
      <c r="A6" s="5" t="s">
        <v>39</v>
      </c>
      <c r="B6" s="55" t="str">
        <f>'AUTOS  NOTA 322'!B5:C5</f>
        <v xml:space="preserve">ALFONSO JIMENEZ MARROQUIN </v>
      </c>
      <c r="C6" s="55"/>
    </row>
    <row r="7" spans="1:3" ht="15" customHeight="1" x14ac:dyDescent="0.35">
      <c r="A7" s="5" t="s">
        <v>40</v>
      </c>
      <c r="B7" s="55" t="str">
        <f>'AUTOS  NOTA 322'!B6:C6</f>
        <v>DEMANDA DIRECTA</v>
      </c>
      <c r="C7" s="55"/>
    </row>
    <row r="8" spans="1:3" ht="15" customHeight="1" x14ac:dyDescent="0.35">
      <c r="A8" s="29" t="s">
        <v>41</v>
      </c>
      <c r="B8" s="55" t="str">
        <f>'AUTOS  NOTA 322'!B7:C8</f>
        <v>N/A</v>
      </c>
      <c r="C8" s="55"/>
    </row>
    <row r="9" spans="1:3" ht="19" customHeight="1" x14ac:dyDescent="0.35">
      <c r="A9" s="5" t="s">
        <v>134</v>
      </c>
      <c r="B9" s="55" t="s">
        <v>91</v>
      </c>
      <c r="C9" s="55"/>
    </row>
    <row r="10" spans="1:3" x14ac:dyDescent="0.35">
      <c r="A10" s="7" t="s">
        <v>95</v>
      </c>
      <c r="B10" s="120">
        <f>'AUTOS NOTA 324-478'!B20:C20</f>
        <v>60621786</v>
      </c>
      <c r="C10" s="120"/>
    </row>
    <row r="11" spans="1:3" x14ac:dyDescent="0.35">
      <c r="A11" s="7" t="s">
        <v>135</v>
      </c>
      <c r="B11" s="121">
        <f>'AUTOS NOTA 324-478'!B40:C40</f>
        <v>18186535.800000001</v>
      </c>
      <c r="C11" s="55"/>
    </row>
    <row r="12" spans="1:3" ht="29" x14ac:dyDescent="0.35">
      <c r="A12" s="7" t="s">
        <v>136</v>
      </c>
      <c r="B12" s="118" t="s">
        <v>214</v>
      </c>
      <c r="C12" s="119"/>
    </row>
    <row r="13" spans="1:3" ht="43.5" x14ac:dyDescent="0.35">
      <c r="A13" s="5" t="s">
        <v>137</v>
      </c>
      <c r="B13" s="55" t="s">
        <v>153</v>
      </c>
      <c r="C13" s="55"/>
    </row>
    <row r="14" spans="1:3" ht="43.5" x14ac:dyDescent="0.35">
      <c r="A14" s="5" t="s">
        <v>138</v>
      </c>
      <c r="B14" s="55" t="s">
        <v>215</v>
      </c>
      <c r="C14" s="55"/>
    </row>
    <row r="15" spans="1:3" x14ac:dyDescent="0.35">
      <c r="A15" s="5" t="s">
        <v>139</v>
      </c>
      <c r="B15" s="6" t="s">
        <v>153</v>
      </c>
      <c r="C15" s="6"/>
    </row>
    <row r="16" spans="1:3" x14ac:dyDescent="0.35">
      <c r="A16" s="7" t="s">
        <v>140</v>
      </c>
      <c r="B16" s="55"/>
      <c r="C16" s="55"/>
    </row>
    <row r="17" spans="1:3" x14ac:dyDescent="0.35">
      <c r="A17" s="6" t="s">
        <v>141</v>
      </c>
      <c r="B17" s="119"/>
      <c r="C17" s="11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tabSelected="1" workbookViewId="0">
      <selection activeCell="B13" sqref="B13:C1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93" t="s">
        <v>142</v>
      </c>
      <c r="B1" s="93"/>
      <c r="C1" s="93"/>
    </row>
    <row r="2" spans="1:3" x14ac:dyDescent="0.35">
      <c r="A2" s="40" t="s">
        <v>35</v>
      </c>
      <c r="B2" s="83" t="str">
        <f>'AUTOS NOTA 321'!B2:C2</f>
        <v>SINIESTRO  148095857  apl 214889</v>
      </c>
      <c r="C2" s="84"/>
    </row>
    <row r="3" spans="1:3" x14ac:dyDescent="0.35">
      <c r="A3" s="5" t="s">
        <v>36</v>
      </c>
      <c r="B3" s="55" t="str">
        <f>'AUTOS  NOTA 322'!B2:C2</f>
        <v>2025062087</v>
      </c>
      <c r="C3" s="55"/>
    </row>
    <row r="4" spans="1:3" x14ac:dyDescent="0.35">
      <c r="A4" s="5" t="s">
        <v>37</v>
      </c>
      <c r="B4" s="55" t="str">
        <f>'AUTOS  NOTA 322'!B3:C3</f>
        <v>SUPERINTENDENCIA FINANCIERA DE COLOMBIA</v>
      </c>
      <c r="C4" s="55"/>
    </row>
    <row r="5" spans="1:3" x14ac:dyDescent="0.35">
      <c r="A5" s="5" t="s">
        <v>38</v>
      </c>
      <c r="B5" s="55" t="str">
        <f>'AUTOS  NOTA 322'!B4:C4</f>
        <v xml:space="preserve">ALLIANZ SEGUROS S.A </v>
      </c>
      <c r="C5" s="55"/>
    </row>
    <row r="6" spans="1:3" x14ac:dyDescent="0.35">
      <c r="A6" s="5" t="s">
        <v>39</v>
      </c>
      <c r="B6" s="55" t="str">
        <f>'AUTOS  NOTA 322'!B5:C5</f>
        <v xml:space="preserve">ALFONSO JIMENEZ MARROQUIN </v>
      </c>
      <c r="C6" s="55"/>
    </row>
    <row r="7" spans="1:3" x14ac:dyDescent="0.35">
      <c r="A7" s="5" t="s">
        <v>40</v>
      </c>
      <c r="B7" s="55" t="str">
        <f>'AUTOS  NOTA 322'!B6:C6</f>
        <v>DEMANDA DIRECTA</v>
      </c>
      <c r="C7" s="55"/>
    </row>
    <row r="8" spans="1:3" x14ac:dyDescent="0.35">
      <c r="A8" s="5" t="s">
        <v>134</v>
      </c>
      <c r="B8" s="55" t="str">
        <f>'AUTOS NOTA 324-478'!B18:C18</f>
        <v>EVENTUAL</v>
      </c>
      <c r="C8" s="55"/>
    </row>
    <row r="9" spans="1:3" x14ac:dyDescent="0.35">
      <c r="A9" s="7" t="s">
        <v>95</v>
      </c>
      <c r="B9" s="120">
        <f>'AUTOS NOTA 324-478'!B20:C20</f>
        <v>60621786</v>
      </c>
      <c r="C9" s="120"/>
    </row>
    <row r="10" spans="1:3" x14ac:dyDescent="0.35">
      <c r="A10" s="5" t="s">
        <v>143</v>
      </c>
      <c r="B10" s="123">
        <v>0</v>
      </c>
      <c r="C10" s="123"/>
    </row>
    <row r="11" spans="1:3" ht="64.5" customHeight="1" x14ac:dyDescent="0.35">
      <c r="A11" s="5" t="s">
        <v>144</v>
      </c>
      <c r="B11" s="56" t="s">
        <v>216</v>
      </c>
      <c r="C11" s="55"/>
    </row>
    <row r="12" spans="1:3" x14ac:dyDescent="0.35">
      <c r="A12" s="5" t="s">
        <v>145</v>
      </c>
      <c r="B12" s="122">
        <v>0</v>
      </c>
      <c r="C12" s="122"/>
    </row>
    <row r="13" spans="1:3" x14ac:dyDescent="0.35">
      <c r="A13" s="5" t="s">
        <v>146</v>
      </c>
      <c r="B13" s="55" t="s">
        <v>217</v>
      </c>
      <c r="C13" s="55"/>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5" x14ac:dyDescent="0.35"/>
  <cols>
    <col min="1" max="1" width="72.81640625" customWidth="1"/>
    <col min="2" max="2" width="39.81640625" customWidth="1"/>
    <col min="3" max="3" width="96.453125" customWidth="1"/>
    <col min="4" max="16384" width="11.453125" hidden="1"/>
  </cols>
  <sheetData>
    <row r="1" spans="1:6" ht="26" x14ac:dyDescent="0.35">
      <c r="A1" s="93" t="s">
        <v>147</v>
      </c>
      <c r="B1" s="93"/>
      <c r="C1" s="93"/>
    </row>
    <row r="2" spans="1:6" x14ac:dyDescent="0.35">
      <c r="A2" s="20" t="s">
        <v>35</v>
      </c>
      <c r="B2" s="83" t="str">
        <f>'AUTOS NOTA 321'!B2:C2</f>
        <v>SINIESTRO  148095857  apl 214889</v>
      </c>
      <c r="C2" s="84"/>
    </row>
    <row r="3" spans="1:6" x14ac:dyDescent="0.35">
      <c r="A3" s="5" t="s">
        <v>36</v>
      </c>
      <c r="B3" s="55" t="str">
        <f>'AUTOS  NOTA 322'!B2:C2</f>
        <v>2025062087</v>
      </c>
      <c r="C3" s="55"/>
    </row>
    <row r="4" spans="1:6" x14ac:dyDescent="0.35">
      <c r="A4" s="5" t="s">
        <v>37</v>
      </c>
      <c r="B4" s="55" t="str">
        <f>'AUTOS  NOTA 322'!B3:C3</f>
        <v>SUPERINTENDENCIA FINANCIERA DE COLOMBIA</v>
      </c>
      <c r="C4" s="55"/>
    </row>
    <row r="5" spans="1:6" ht="15" customHeight="1" x14ac:dyDescent="0.35">
      <c r="A5" s="5" t="s">
        <v>38</v>
      </c>
      <c r="B5" s="55" t="str">
        <f>'AUTOS  NOTA 322'!B4:C4</f>
        <v xml:space="preserve">ALLIANZ SEGUROS S.A </v>
      </c>
      <c r="C5" s="55"/>
    </row>
    <row r="6" spans="1:6" ht="15" customHeight="1" x14ac:dyDescent="0.35">
      <c r="A6" s="5" t="s">
        <v>39</v>
      </c>
      <c r="B6" s="55" t="str">
        <f>'AUTOS  NOTA 322'!B5:C5</f>
        <v xml:space="preserve">ALFONSO JIMENEZ MARROQUIN </v>
      </c>
      <c r="C6" s="55"/>
    </row>
    <row r="7" spans="1:6" x14ac:dyDescent="0.35">
      <c r="A7" s="5" t="s">
        <v>40</v>
      </c>
      <c r="B7" s="55" t="str">
        <f>'AUTOS  NOTA 322'!B6:C6</f>
        <v>DEMANDA DIRECTA</v>
      </c>
      <c r="C7" s="55"/>
    </row>
    <row r="8" spans="1:6" x14ac:dyDescent="0.35">
      <c r="A8" s="5" t="s">
        <v>148</v>
      </c>
      <c r="B8" s="124">
        <f>'AUTOS NOTA 324-478'!B20:C20</f>
        <v>60621786</v>
      </c>
      <c r="C8" s="124"/>
    </row>
    <row r="9" spans="1:6" x14ac:dyDescent="0.35">
      <c r="A9" s="5" t="s">
        <v>149</v>
      </c>
      <c r="B9" s="55"/>
      <c r="C9" s="55"/>
    </row>
    <row r="10" spans="1:6" ht="111" customHeight="1" x14ac:dyDescent="0.35">
      <c r="A10" s="5" t="s">
        <v>150</v>
      </c>
      <c r="B10" s="55"/>
      <c r="C10" s="55"/>
    </row>
    <row r="11" spans="1:6" ht="21" customHeight="1" x14ac:dyDescent="0.35">
      <c r="A11" s="125"/>
      <c r="B11" s="125"/>
      <c r="C11" s="125"/>
      <c r="E11" t="s">
        <v>89</v>
      </c>
      <c r="F11" s="22">
        <v>0.7</v>
      </c>
    </row>
    <row r="12" spans="1:6" hidden="1" x14ac:dyDescent="0.35">
      <c r="A12" s="126"/>
      <c r="B12" s="126"/>
      <c r="C12" s="126"/>
      <c r="E12" t="s">
        <v>91</v>
      </c>
      <c r="F12" s="23">
        <v>0.3</v>
      </c>
    </row>
    <row r="13" spans="1:6" ht="18.5" x14ac:dyDescent="0.35">
      <c r="A13" s="127" t="s">
        <v>151</v>
      </c>
      <c r="B13" s="127"/>
      <c r="C13" s="127"/>
    </row>
    <row r="14" spans="1:6" x14ac:dyDescent="0.35">
      <c r="A14" s="37" t="s">
        <v>92</v>
      </c>
      <c r="B14" s="98" t="s">
        <v>152</v>
      </c>
      <c r="C14" s="99"/>
    </row>
    <row r="15" spans="1:6" ht="29" x14ac:dyDescent="0.35">
      <c r="A15" s="21" t="s">
        <v>94</v>
      </c>
      <c r="B15" s="128">
        <f>((C17+C18+C20+C21+C25+C23+C27+C29+C24+C28)-C32)*C31*C33</f>
        <v>1000000000</v>
      </c>
      <c r="C15" s="128"/>
    </row>
    <row r="16" spans="1:6" x14ac:dyDescent="0.35">
      <c r="A16" s="7" t="s">
        <v>95</v>
      </c>
      <c r="B16" s="129" t="s">
        <v>84</v>
      </c>
      <c r="C16" s="130"/>
    </row>
    <row r="17" spans="1:3" x14ac:dyDescent="0.35">
      <c r="A17" s="96"/>
      <c r="B17" s="35" t="s">
        <v>85</v>
      </c>
      <c r="C17" s="30">
        <v>1000000000</v>
      </c>
    </row>
    <row r="18" spans="1:3" x14ac:dyDescent="0.35">
      <c r="A18" s="97"/>
      <c r="B18" s="35" t="s">
        <v>86</v>
      </c>
      <c r="C18" s="30">
        <v>0</v>
      </c>
    </row>
    <row r="19" spans="1:3" x14ac:dyDescent="0.35">
      <c r="A19" s="97"/>
      <c r="B19" s="103" t="s">
        <v>96</v>
      </c>
      <c r="C19" s="104"/>
    </row>
    <row r="20" spans="1:3" x14ac:dyDescent="0.35">
      <c r="A20" s="97"/>
      <c r="B20" s="35" t="s">
        <v>87</v>
      </c>
      <c r="C20" s="30">
        <v>0</v>
      </c>
    </row>
    <row r="21" spans="1:3" ht="29" x14ac:dyDescent="0.35">
      <c r="A21" s="97"/>
      <c r="B21" s="35" t="s">
        <v>97</v>
      </c>
      <c r="C21" s="30">
        <v>0</v>
      </c>
    </row>
    <row r="22" spans="1:3" x14ac:dyDescent="0.35">
      <c r="A22" s="97"/>
      <c r="B22" s="103" t="s">
        <v>98</v>
      </c>
      <c r="C22" s="104"/>
    </row>
    <row r="23" spans="1:3" x14ac:dyDescent="0.35">
      <c r="A23" s="97"/>
      <c r="B23" s="35" t="s">
        <v>99</v>
      </c>
      <c r="C23" s="30">
        <v>0</v>
      </c>
    </row>
    <row r="24" spans="1:3" x14ac:dyDescent="0.35">
      <c r="A24" s="97"/>
      <c r="B24" s="35" t="s">
        <v>85</v>
      </c>
      <c r="C24" s="30">
        <v>0</v>
      </c>
    </row>
    <row r="25" spans="1:3" x14ac:dyDescent="0.35">
      <c r="A25" s="97"/>
      <c r="B25" s="35" t="s">
        <v>86</v>
      </c>
      <c r="C25" s="30">
        <v>0</v>
      </c>
    </row>
    <row r="26" spans="1:3" x14ac:dyDescent="0.35">
      <c r="A26" s="97"/>
      <c r="B26" s="103" t="s">
        <v>100</v>
      </c>
      <c r="C26" s="104"/>
    </row>
    <row r="27" spans="1:3" x14ac:dyDescent="0.35">
      <c r="A27" s="97"/>
      <c r="B27" s="35"/>
      <c r="C27" s="30"/>
    </row>
    <row r="28" spans="1:3" x14ac:dyDescent="0.35">
      <c r="A28" s="97"/>
      <c r="B28" s="35" t="s">
        <v>85</v>
      </c>
      <c r="C28" s="30">
        <v>0</v>
      </c>
    </row>
    <row r="29" spans="1:3" x14ac:dyDescent="0.35">
      <c r="A29" s="97"/>
      <c r="B29" s="35" t="s">
        <v>86</v>
      </c>
      <c r="C29" s="30">
        <v>0</v>
      </c>
    </row>
    <row r="30" spans="1:3" x14ac:dyDescent="0.35">
      <c r="A30" s="97"/>
      <c r="B30" s="103" t="s">
        <v>101</v>
      </c>
      <c r="C30" s="104"/>
    </row>
    <row r="31" spans="1:3" x14ac:dyDescent="0.35">
      <c r="A31" s="97"/>
      <c r="B31" s="35" t="s">
        <v>102</v>
      </c>
      <c r="C31" s="31">
        <v>1</v>
      </c>
    </row>
    <row r="32" spans="1:3" x14ac:dyDescent="0.35">
      <c r="A32" s="97"/>
      <c r="B32" s="35" t="s">
        <v>46</v>
      </c>
      <c r="C32" s="32">
        <v>0</v>
      </c>
    </row>
    <row r="33" spans="1:3" x14ac:dyDescent="0.35">
      <c r="A33" s="97"/>
      <c r="B33" s="35" t="s">
        <v>104</v>
      </c>
      <c r="C33" s="31">
        <v>1</v>
      </c>
    </row>
    <row r="34" spans="1:3" x14ac:dyDescent="0.35">
      <c r="A34" s="24" t="s">
        <v>105</v>
      </c>
      <c r="B34" s="100">
        <f>IFERROR(B15*(VLOOKUP(B14,E11:F13,2,0)),16666)</f>
        <v>16666</v>
      </c>
      <c r="C34" s="100"/>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47</v>
      </c>
      <c r="B1" t="s">
        <v>153</v>
      </c>
      <c r="C1" s="9" t="s">
        <v>51</v>
      </c>
      <c r="D1" s="9" t="s">
        <v>154</v>
      </c>
      <c r="E1" s="3" t="s">
        <v>57</v>
      </c>
      <c r="F1" s="2" t="s">
        <v>89</v>
      </c>
      <c r="G1" s="4">
        <v>0</v>
      </c>
      <c r="H1" t="s">
        <v>155</v>
      </c>
      <c r="I1" t="s">
        <v>156</v>
      </c>
      <c r="K1" t="s">
        <v>157</v>
      </c>
      <c r="L1" s="28" t="s">
        <v>8</v>
      </c>
      <c r="M1" t="s">
        <v>158</v>
      </c>
      <c r="N1" t="s">
        <v>89</v>
      </c>
      <c r="O1" t="s">
        <v>159</v>
      </c>
    </row>
    <row r="2" spans="1:15" x14ac:dyDescent="0.35">
      <c r="A2" t="s">
        <v>158</v>
      </c>
      <c r="B2" t="s">
        <v>114</v>
      </c>
      <c r="C2" t="s">
        <v>160</v>
      </c>
      <c r="D2" s="2" t="s">
        <v>161</v>
      </c>
      <c r="E2" s="1" t="s">
        <v>162</v>
      </c>
      <c r="F2" s="2" t="s">
        <v>152</v>
      </c>
      <c r="G2" s="4">
        <v>0.7</v>
      </c>
      <c r="H2" t="s">
        <v>163</v>
      </c>
      <c r="I2" t="s">
        <v>164</v>
      </c>
      <c r="K2" t="s">
        <v>6</v>
      </c>
      <c r="L2" s="28" t="s">
        <v>165</v>
      </c>
      <c r="M2" t="s">
        <v>166</v>
      </c>
      <c r="N2" t="s">
        <v>91</v>
      </c>
      <c r="O2" t="s">
        <v>114</v>
      </c>
    </row>
    <row r="3" spans="1:15" x14ac:dyDescent="0.35">
      <c r="A3" t="s">
        <v>166</v>
      </c>
      <c r="C3" t="s">
        <v>167</v>
      </c>
      <c r="D3" s="2" t="s">
        <v>168</v>
      </c>
      <c r="E3" s="1" t="s">
        <v>169</v>
      </c>
      <c r="F3" s="2" t="s">
        <v>91</v>
      </c>
      <c r="G3" s="4">
        <v>0.3</v>
      </c>
      <c r="H3" t="s">
        <v>170</v>
      </c>
      <c r="I3" t="s">
        <v>171</v>
      </c>
      <c r="L3" s="28" t="s">
        <v>44</v>
      </c>
      <c r="M3" t="s">
        <v>172</v>
      </c>
      <c r="N3" t="s">
        <v>152</v>
      </c>
    </row>
    <row r="4" spans="1:15" x14ac:dyDescent="0.35">
      <c r="A4" t="s">
        <v>172</v>
      </c>
      <c r="C4" t="s">
        <v>173</v>
      </c>
      <c r="E4" s="1" t="s">
        <v>174</v>
      </c>
      <c r="H4" t="s">
        <v>175</v>
      </c>
      <c r="I4" t="s">
        <v>176</v>
      </c>
      <c r="L4" t="s">
        <v>177</v>
      </c>
    </row>
    <row r="5" spans="1:15" x14ac:dyDescent="0.35">
      <c r="A5" t="s">
        <v>178</v>
      </c>
      <c r="E5" s="1" t="s">
        <v>179</v>
      </c>
      <c r="H5" t="s">
        <v>180</v>
      </c>
      <c r="I5" t="s">
        <v>181</v>
      </c>
      <c r="L5" s="28" t="s">
        <v>182</v>
      </c>
    </row>
    <row r="6" spans="1:15" x14ac:dyDescent="0.35">
      <c r="E6" s="1" t="s">
        <v>183</v>
      </c>
      <c r="I6" t="s">
        <v>184</v>
      </c>
      <c r="L6" s="28" t="s">
        <v>185</v>
      </c>
    </row>
    <row r="7" spans="1:15" x14ac:dyDescent="0.35">
      <c r="E7" s="1" t="s">
        <v>186</v>
      </c>
      <c r="I7" t="s">
        <v>187</v>
      </c>
      <c r="L7" s="28" t="s">
        <v>188</v>
      </c>
    </row>
    <row r="8" spans="1:15" x14ac:dyDescent="0.35">
      <c r="E8" s="1" t="s">
        <v>189</v>
      </c>
      <c r="L8" s="28" t="s">
        <v>98</v>
      </c>
    </row>
    <row r="9" spans="1:15" x14ac:dyDescent="0.35">
      <c r="L9" s="28" t="s">
        <v>190</v>
      </c>
    </row>
    <row r="10" spans="1:15" x14ac:dyDescent="0.35">
      <c r="L10" s="28" t="s">
        <v>191</v>
      </c>
    </row>
    <row r="11" spans="1:15" x14ac:dyDescent="0.35">
      <c r="L11" s="28" t="s">
        <v>192</v>
      </c>
    </row>
    <row r="12" spans="1:15" x14ac:dyDescent="0.35">
      <c r="L12" s="28" t="s">
        <v>193</v>
      </c>
    </row>
    <row r="13" spans="1:15" x14ac:dyDescent="0.35">
      <c r="L13" s="28" t="s">
        <v>194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2025-08-05T01:37:14Z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