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gha2-my.sharepoint.com/personal/bdiaz_gha_com_co/Documents/GHA V2 REV/REVISIONES/CONTESTACIONES/HECTOR HERNANDO AMAYA VELASCO/"/>
    </mc:Choice>
  </mc:AlternateContent>
  <xr:revisionPtr revIDLastSave="0" documentId="8_{7D223CCE-B376-7949-A659-0B2476BCB679}" xr6:coauthVersionLast="47" xr6:coauthVersionMax="47" xr10:uidLastSave="{00000000-0000-0000-0000-000000000000}"/>
  <bookViews>
    <workbookView xWindow="0" yWindow="0" windowWidth="25600" windowHeight="16000" xr2:uid="{EC4D0766-7A9C-8442-842C-F436D67B1A04}"/>
  </bookViews>
  <sheets>
    <sheet name="EDWIN MATEUS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5" i="16" l="1"/>
  <c r="H236" i="16"/>
  <c r="F235" i="16"/>
  <c r="F236" i="16"/>
  <c r="E235" i="16"/>
  <c r="E236" i="16"/>
  <c r="D235" i="16"/>
  <c r="D236" i="16"/>
  <c r="D234" i="16"/>
  <c r="E234" i="16"/>
  <c r="F234" i="16" s="1"/>
  <c r="H234" i="16" s="1"/>
  <c r="D232" i="16"/>
  <c r="E232" i="16" s="1"/>
  <c r="D233" i="16"/>
  <c r="E233" i="16" s="1"/>
  <c r="H238" i="16" l="1"/>
  <c r="D231" i="16"/>
  <c r="E231" i="16" s="1"/>
  <c r="G230" i="16"/>
  <c r="D230" i="16"/>
  <c r="E230" i="16" s="1"/>
  <c r="D229" i="16"/>
  <c r="E229" i="16" s="1"/>
  <c r="G228" i="16"/>
  <c r="D228" i="16"/>
  <c r="E228" i="16" s="1"/>
  <c r="D227" i="16"/>
  <c r="E227" i="16" s="1"/>
  <c r="D226" i="16"/>
  <c r="E226" i="16" s="1"/>
  <c r="G225" i="16"/>
  <c r="D225" i="16"/>
  <c r="E225" i="16" s="1"/>
  <c r="D224" i="16"/>
  <c r="E224" i="16" s="1"/>
  <c r="G223" i="16"/>
  <c r="D223" i="16"/>
  <c r="E223" i="16" s="1"/>
  <c r="D222" i="16"/>
  <c r="E222" i="16" s="1"/>
  <c r="D221" i="16"/>
  <c r="E221" i="16" s="1"/>
  <c r="D220" i="16"/>
  <c r="E220" i="16" s="1"/>
  <c r="D219" i="16"/>
  <c r="E219" i="16" s="1"/>
  <c r="G218" i="16"/>
  <c r="D218" i="16"/>
  <c r="E218" i="16" s="1"/>
  <c r="D217" i="16"/>
  <c r="E217" i="16" s="1"/>
  <c r="G216" i="16"/>
  <c r="D216" i="16"/>
  <c r="E216" i="16" s="1"/>
  <c r="G215" i="16"/>
  <c r="D215" i="16"/>
  <c r="E215" i="16" s="1"/>
  <c r="D214" i="16"/>
  <c r="E214" i="16" s="1"/>
  <c r="G213" i="16"/>
  <c r="D213" i="16"/>
  <c r="E213" i="16" s="1"/>
  <c r="D212" i="16"/>
  <c r="E212" i="16" s="1"/>
  <c r="G211" i="16"/>
  <c r="D211" i="16"/>
  <c r="E211" i="16" s="1"/>
  <c r="D210" i="16"/>
  <c r="E210" i="16" s="1"/>
  <c r="D209" i="16"/>
  <c r="E209" i="16" s="1"/>
  <c r="D208" i="16"/>
  <c r="E208" i="16" s="1"/>
  <c r="D207" i="16"/>
  <c r="E207" i="16" s="1"/>
  <c r="G206" i="16"/>
  <c r="D206" i="16"/>
  <c r="E206" i="16" s="1"/>
  <c r="D205" i="16"/>
  <c r="E205" i="16" s="1"/>
  <c r="G204" i="16"/>
  <c r="D204" i="16"/>
  <c r="E204" i="16" s="1"/>
  <c r="G203" i="16"/>
  <c r="D203" i="16"/>
  <c r="E203" i="16" s="1"/>
  <c r="D202" i="16"/>
  <c r="E202" i="16" s="1"/>
  <c r="D201" i="16"/>
  <c r="E201" i="16" s="1"/>
  <c r="G200" i="16"/>
  <c r="D200" i="16"/>
  <c r="E200" i="16" s="1"/>
  <c r="G199" i="16"/>
  <c r="D199" i="16"/>
  <c r="E199" i="16" s="1"/>
  <c r="G198" i="16"/>
  <c r="D198" i="16"/>
  <c r="E198" i="16" s="1"/>
  <c r="D197" i="16"/>
  <c r="E197" i="16" s="1"/>
  <c r="G196" i="16"/>
  <c r="D196" i="16"/>
  <c r="E196" i="16" s="1"/>
  <c r="G195" i="16"/>
  <c r="D195" i="16"/>
  <c r="E195" i="16" s="1"/>
  <c r="G194" i="16"/>
  <c r="D194" i="16"/>
  <c r="E194" i="16" s="1"/>
  <c r="G193" i="16"/>
  <c r="D193" i="16"/>
  <c r="E193" i="16" s="1"/>
  <c r="G192" i="16"/>
  <c r="D192" i="16"/>
  <c r="E192" i="16" s="1"/>
  <c r="G191" i="16"/>
  <c r="D191" i="16"/>
  <c r="E191" i="16" s="1"/>
  <c r="D190" i="16"/>
  <c r="E190" i="16" s="1"/>
  <c r="G189" i="16"/>
  <c r="D189" i="16"/>
  <c r="E189" i="16" s="1"/>
  <c r="G188" i="16"/>
  <c r="D188" i="16"/>
  <c r="E188" i="16" s="1"/>
  <c r="G187" i="16"/>
  <c r="D187" i="16"/>
  <c r="E187" i="16" s="1"/>
  <c r="G186" i="16"/>
  <c r="D186" i="16"/>
  <c r="E186" i="16" s="1"/>
  <c r="D185" i="16"/>
  <c r="E185" i="16" s="1"/>
  <c r="D184" i="16"/>
  <c r="E184" i="16" s="1"/>
  <c r="D183" i="16"/>
  <c r="E183" i="16" s="1"/>
  <c r="G182" i="16"/>
  <c r="D182" i="16"/>
  <c r="E182" i="16" s="1"/>
  <c r="G181" i="16"/>
  <c r="D181" i="16"/>
  <c r="E181" i="16" s="1"/>
  <c r="G180" i="16"/>
  <c r="D180" i="16"/>
  <c r="E180" i="16" s="1"/>
  <c r="G179" i="16"/>
  <c r="D179" i="16"/>
  <c r="E179" i="16" s="1"/>
  <c r="D178" i="16"/>
  <c r="E178" i="16" s="1"/>
  <c r="G177" i="16"/>
  <c r="D177" i="16"/>
  <c r="E177" i="16" s="1"/>
  <c r="D176" i="16"/>
  <c r="E176" i="16" s="1"/>
  <c r="G175" i="16"/>
  <c r="D175" i="16"/>
  <c r="E175" i="16" s="1"/>
  <c r="D174" i="16"/>
  <c r="E174" i="16" s="1"/>
  <c r="G173" i="16"/>
  <c r="D173" i="16"/>
  <c r="E173" i="16" s="1"/>
  <c r="G172" i="16"/>
  <c r="D172" i="16"/>
  <c r="E172" i="16" s="1"/>
  <c r="G171" i="16"/>
  <c r="D171" i="16"/>
  <c r="E171" i="16" s="1"/>
  <c r="G170" i="16"/>
  <c r="D170" i="16"/>
  <c r="E170" i="16" s="1"/>
  <c r="G169" i="16"/>
  <c r="D169" i="16"/>
  <c r="E169" i="16" s="1"/>
  <c r="G168" i="16"/>
  <c r="D168" i="16"/>
  <c r="E168" i="16" s="1"/>
  <c r="G167" i="16"/>
  <c r="D167" i="16"/>
  <c r="E167" i="16" s="1"/>
  <c r="G166" i="16"/>
  <c r="D166" i="16"/>
  <c r="E166" i="16" s="1"/>
  <c r="G165" i="16"/>
  <c r="D165" i="16"/>
  <c r="E165" i="16" s="1"/>
  <c r="G164" i="16"/>
  <c r="D164" i="16"/>
  <c r="E164" i="16" s="1"/>
  <c r="G163" i="16"/>
  <c r="D163" i="16"/>
  <c r="E163" i="16" s="1"/>
  <c r="G162" i="16"/>
  <c r="D162" i="16"/>
  <c r="E162" i="16" s="1"/>
  <c r="G161" i="16"/>
  <c r="D161" i="16"/>
  <c r="E161" i="16" s="1"/>
  <c r="G160" i="16"/>
  <c r="D160" i="16"/>
  <c r="E160" i="16" s="1"/>
  <c r="M159" i="16"/>
  <c r="G159" i="16"/>
  <c r="D159" i="16"/>
  <c r="E159" i="16" s="1"/>
  <c r="G158" i="16"/>
  <c r="D158" i="16"/>
  <c r="E158" i="16" s="1"/>
  <c r="G157" i="16"/>
  <c r="D157" i="16"/>
  <c r="E157" i="16" s="1"/>
  <c r="G156" i="16"/>
  <c r="D156" i="16"/>
  <c r="E156" i="16" s="1"/>
  <c r="G155" i="16"/>
  <c r="D155" i="16"/>
  <c r="E155" i="16" s="1"/>
  <c r="G154" i="16"/>
  <c r="D154" i="16"/>
  <c r="E154" i="16" s="1"/>
  <c r="G153" i="16"/>
  <c r="D153" i="16"/>
  <c r="E153" i="16" s="1"/>
  <c r="D152" i="16"/>
  <c r="E152" i="16" s="1"/>
  <c r="D151" i="16"/>
  <c r="E151" i="16" s="1"/>
  <c r="G150" i="16"/>
  <c r="D150" i="16"/>
  <c r="E150" i="16" s="1"/>
  <c r="G149" i="16"/>
  <c r="D149" i="16"/>
  <c r="E149" i="16" s="1"/>
  <c r="G148" i="16"/>
  <c r="D148" i="16"/>
  <c r="E148" i="16" s="1"/>
  <c r="D147" i="16"/>
  <c r="E147" i="16" s="1"/>
  <c r="G146" i="16"/>
  <c r="D146" i="16"/>
  <c r="E146" i="16" s="1"/>
  <c r="G145" i="16"/>
  <c r="D145" i="16"/>
  <c r="E145" i="16" s="1"/>
  <c r="G144" i="16"/>
  <c r="D144" i="16"/>
  <c r="E144" i="16" s="1"/>
  <c r="G143" i="16"/>
  <c r="D143" i="16"/>
  <c r="E143" i="16" s="1"/>
  <c r="G142" i="16"/>
  <c r="D142" i="16"/>
  <c r="E142" i="16" s="1"/>
  <c r="G141" i="16"/>
  <c r="D141" i="16"/>
  <c r="E141" i="16" s="1"/>
  <c r="D140" i="16"/>
  <c r="E140" i="16" s="1"/>
  <c r="G139" i="16"/>
  <c r="D139" i="16"/>
  <c r="E139" i="16" s="1"/>
  <c r="G138" i="16"/>
  <c r="D138" i="16"/>
  <c r="E138" i="16" s="1"/>
  <c r="G137" i="16"/>
  <c r="D137" i="16"/>
  <c r="E137" i="16" s="1"/>
  <c r="D136" i="16"/>
  <c r="E136" i="16" s="1"/>
  <c r="G135" i="16"/>
  <c r="D135" i="16"/>
  <c r="E135" i="16" s="1"/>
  <c r="G134" i="16"/>
  <c r="D134" i="16"/>
  <c r="E134" i="16" s="1"/>
  <c r="G133" i="16"/>
  <c r="D133" i="16"/>
  <c r="E133" i="16" s="1"/>
  <c r="G132" i="16"/>
  <c r="D132" i="16"/>
  <c r="E132" i="16" s="1"/>
  <c r="G131" i="16"/>
  <c r="D131" i="16"/>
  <c r="E131" i="16" s="1"/>
  <c r="G130" i="16"/>
  <c r="D130" i="16"/>
  <c r="E130" i="16" s="1"/>
  <c r="G129" i="16"/>
  <c r="D129" i="16"/>
  <c r="E129" i="16" s="1"/>
  <c r="G128" i="16"/>
  <c r="D128" i="16"/>
  <c r="E128" i="16" s="1"/>
  <c r="G127" i="16"/>
  <c r="D127" i="16"/>
  <c r="E127" i="16" s="1"/>
  <c r="G126" i="16"/>
  <c r="D126" i="16"/>
  <c r="E126" i="16" s="1"/>
  <c r="G125" i="16"/>
  <c r="D125" i="16"/>
  <c r="E125" i="16" s="1"/>
  <c r="G124" i="16"/>
  <c r="D124" i="16"/>
  <c r="E124" i="16" s="1"/>
  <c r="G123" i="16"/>
  <c r="D123" i="16"/>
  <c r="E123" i="16" s="1"/>
  <c r="G122" i="16"/>
  <c r="D122" i="16"/>
  <c r="E122" i="16" s="1"/>
  <c r="G121" i="16"/>
  <c r="D121" i="16"/>
  <c r="E121" i="16" s="1"/>
  <c r="G120" i="16"/>
  <c r="D120" i="16"/>
  <c r="E120" i="16" s="1"/>
  <c r="G119" i="16"/>
  <c r="D119" i="16"/>
  <c r="E119" i="16" s="1"/>
  <c r="G118" i="16"/>
  <c r="D118" i="16"/>
  <c r="E118" i="16" s="1"/>
  <c r="G117" i="16"/>
  <c r="D117" i="16"/>
  <c r="E117" i="16" s="1"/>
  <c r="G116" i="16"/>
  <c r="D116" i="16"/>
  <c r="E116" i="16" s="1"/>
  <c r="G115" i="16"/>
  <c r="D115" i="16"/>
  <c r="E115" i="16" s="1"/>
  <c r="G114" i="16"/>
  <c r="D114" i="16"/>
  <c r="E114" i="16" s="1"/>
  <c r="G113" i="16"/>
  <c r="D113" i="16"/>
  <c r="E113" i="16" s="1"/>
  <c r="G112" i="16"/>
  <c r="D112" i="16"/>
  <c r="E112" i="16" s="1"/>
  <c r="G111" i="16"/>
  <c r="D111" i="16"/>
  <c r="E111" i="16" s="1"/>
  <c r="G110" i="16"/>
  <c r="D110" i="16"/>
  <c r="E110" i="16" s="1"/>
  <c r="G109" i="16"/>
  <c r="D109" i="16"/>
  <c r="E109" i="16" s="1"/>
  <c r="G108" i="16"/>
  <c r="D108" i="16"/>
  <c r="E108" i="16" s="1"/>
  <c r="G107" i="16"/>
  <c r="D107" i="16"/>
  <c r="E107" i="16" s="1"/>
  <c r="G106" i="16"/>
  <c r="D106" i="16"/>
  <c r="E106" i="16" s="1"/>
  <c r="G105" i="16"/>
  <c r="D105" i="16"/>
  <c r="E105" i="16" s="1"/>
  <c r="D104" i="16"/>
  <c r="E104" i="16" s="1"/>
  <c r="G103" i="16"/>
  <c r="D103" i="16"/>
  <c r="E103" i="16" s="1"/>
  <c r="G102" i="16"/>
  <c r="D102" i="16"/>
  <c r="E102" i="16" s="1"/>
  <c r="G101" i="16"/>
  <c r="D101" i="16"/>
  <c r="E101" i="16" s="1"/>
  <c r="G100" i="16"/>
  <c r="D100" i="16"/>
  <c r="E100" i="16" s="1"/>
  <c r="G99" i="16"/>
  <c r="D99" i="16"/>
  <c r="E99" i="16" s="1"/>
  <c r="G98" i="16"/>
  <c r="D98" i="16"/>
  <c r="E98" i="16" s="1"/>
  <c r="G97" i="16"/>
  <c r="D97" i="16"/>
  <c r="E97" i="16" s="1"/>
  <c r="D96" i="16"/>
  <c r="E96" i="16" s="1"/>
  <c r="G95" i="16"/>
  <c r="D95" i="16"/>
  <c r="E95" i="16" s="1"/>
  <c r="G94" i="16"/>
  <c r="D94" i="16"/>
  <c r="E94" i="16" s="1"/>
  <c r="G93" i="16"/>
  <c r="D93" i="16"/>
  <c r="E93" i="16" s="1"/>
  <c r="G92" i="16"/>
  <c r="D92" i="16"/>
  <c r="E92" i="16" s="1"/>
  <c r="G91" i="16"/>
  <c r="D91" i="16"/>
  <c r="E91" i="16" s="1"/>
  <c r="G90" i="16"/>
  <c r="D90" i="16"/>
  <c r="E90" i="16" s="1"/>
  <c r="G89" i="16"/>
  <c r="D89" i="16"/>
  <c r="E89" i="16" s="1"/>
  <c r="G88" i="16"/>
  <c r="D88" i="16"/>
  <c r="E88" i="16" s="1"/>
  <c r="G87" i="16"/>
  <c r="D87" i="16"/>
  <c r="E87" i="16" s="1"/>
  <c r="G86" i="16"/>
  <c r="D86" i="16"/>
  <c r="E86" i="16" s="1"/>
  <c r="G85" i="16"/>
  <c r="D85" i="16"/>
  <c r="E85" i="16" s="1"/>
  <c r="G84" i="16"/>
  <c r="D84" i="16"/>
  <c r="E84" i="16" s="1"/>
  <c r="G83" i="16"/>
  <c r="D83" i="16"/>
  <c r="E83" i="16" s="1"/>
  <c r="G82" i="16"/>
  <c r="D82" i="16"/>
  <c r="E82" i="16" s="1"/>
  <c r="D81" i="16"/>
  <c r="E81" i="16" s="1"/>
  <c r="G80" i="16"/>
  <c r="D80" i="16"/>
  <c r="E80" i="16" s="1"/>
  <c r="G79" i="16"/>
  <c r="D79" i="16"/>
  <c r="E79" i="16" s="1"/>
  <c r="G78" i="16"/>
  <c r="D78" i="16"/>
  <c r="E78" i="16" s="1"/>
  <c r="G77" i="16"/>
  <c r="D77" i="16"/>
  <c r="E77" i="16" s="1"/>
  <c r="G76" i="16"/>
  <c r="D76" i="16"/>
  <c r="E76" i="16" s="1"/>
  <c r="G75" i="16"/>
  <c r="D75" i="16"/>
  <c r="E75" i="16" s="1"/>
  <c r="G74" i="16"/>
  <c r="D74" i="16"/>
  <c r="E74" i="16" s="1"/>
  <c r="G73" i="16"/>
  <c r="D73" i="16"/>
  <c r="E73" i="16" s="1"/>
  <c r="G72" i="16"/>
  <c r="D72" i="16"/>
  <c r="E72" i="16" s="1"/>
  <c r="G71" i="16"/>
  <c r="D71" i="16"/>
  <c r="E71" i="16" s="1"/>
  <c r="G70" i="16"/>
  <c r="D70" i="16"/>
  <c r="E70" i="16" s="1"/>
  <c r="G69" i="16"/>
  <c r="D69" i="16"/>
  <c r="E69" i="16" s="1"/>
  <c r="G68" i="16"/>
  <c r="D68" i="16"/>
  <c r="E68" i="16" s="1"/>
  <c r="G67" i="16"/>
  <c r="D67" i="16"/>
  <c r="E67" i="16" s="1"/>
  <c r="G66" i="16"/>
  <c r="D66" i="16"/>
  <c r="E66" i="16" s="1"/>
  <c r="G65" i="16"/>
  <c r="D65" i="16"/>
  <c r="E65" i="16" s="1"/>
  <c r="G64" i="16"/>
  <c r="D64" i="16"/>
  <c r="E64" i="16" s="1"/>
  <c r="G63" i="16"/>
  <c r="D63" i="16"/>
  <c r="E63" i="16" s="1"/>
  <c r="G62" i="16"/>
  <c r="D62" i="16"/>
  <c r="E62" i="16" s="1"/>
  <c r="G61" i="16"/>
  <c r="D61" i="16"/>
  <c r="E61" i="16" s="1"/>
  <c r="G60" i="16"/>
  <c r="D60" i="16"/>
  <c r="E60" i="16" s="1"/>
  <c r="G59" i="16"/>
  <c r="D59" i="16"/>
  <c r="E59" i="16" s="1"/>
  <c r="G58" i="16"/>
  <c r="D58" i="16"/>
  <c r="E58" i="16" s="1"/>
  <c r="G57" i="16"/>
  <c r="D57" i="16"/>
  <c r="E57" i="16" s="1"/>
  <c r="G56" i="16"/>
  <c r="D56" i="16"/>
  <c r="E56" i="16" s="1"/>
  <c r="G55" i="16"/>
  <c r="D55" i="16"/>
  <c r="E55" i="16" s="1"/>
  <c r="G54" i="16"/>
  <c r="D54" i="16"/>
  <c r="E54" i="16" s="1"/>
  <c r="G53" i="16"/>
  <c r="D53" i="16"/>
  <c r="E53" i="16" s="1"/>
  <c r="G52" i="16"/>
  <c r="D52" i="16"/>
  <c r="E52" i="16" s="1"/>
  <c r="G51" i="16"/>
  <c r="D51" i="16"/>
  <c r="E51" i="16" s="1"/>
  <c r="G50" i="16"/>
  <c r="D50" i="16"/>
  <c r="E50" i="16" s="1"/>
  <c r="G49" i="16"/>
  <c r="D49" i="16"/>
  <c r="E49" i="16" s="1"/>
  <c r="G48" i="16"/>
  <c r="D48" i="16"/>
  <c r="E48" i="16" s="1"/>
  <c r="G47" i="16"/>
  <c r="D47" i="16"/>
  <c r="E47" i="16" s="1"/>
  <c r="G46" i="16"/>
  <c r="D46" i="16"/>
  <c r="E46" i="16" s="1"/>
  <c r="G45" i="16"/>
  <c r="D45" i="16"/>
  <c r="E45" i="16" s="1"/>
  <c r="G44" i="16"/>
  <c r="D44" i="16"/>
  <c r="E44" i="16" s="1"/>
  <c r="G43" i="16"/>
  <c r="D43" i="16"/>
  <c r="E43" i="16" s="1"/>
  <c r="G42" i="16"/>
  <c r="D42" i="16"/>
  <c r="E42" i="16" s="1"/>
  <c r="G41" i="16"/>
  <c r="D41" i="16"/>
  <c r="E41" i="16" s="1"/>
  <c r="G40" i="16"/>
  <c r="D40" i="16"/>
  <c r="E40" i="16" s="1"/>
  <c r="G39" i="16"/>
  <c r="D39" i="16"/>
  <c r="E39" i="16" s="1"/>
  <c r="G38" i="16"/>
  <c r="D38" i="16"/>
  <c r="E38" i="16" s="1"/>
  <c r="G37" i="16"/>
  <c r="D37" i="16"/>
  <c r="E37" i="16" s="1"/>
  <c r="G36" i="16"/>
  <c r="D36" i="16"/>
  <c r="E36" i="16" s="1"/>
  <c r="G35" i="16"/>
  <c r="D35" i="16"/>
  <c r="E35" i="16" s="1"/>
  <c r="G34" i="16"/>
  <c r="D34" i="16"/>
  <c r="E34" i="16" s="1"/>
  <c r="G33" i="16"/>
  <c r="D33" i="16"/>
  <c r="E33" i="16" s="1"/>
  <c r="G32" i="16"/>
  <c r="D32" i="16"/>
  <c r="E32" i="16" s="1"/>
  <c r="G31" i="16"/>
  <c r="D31" i="16"/>
  <c r="E31" i="16" s="1"/>
  <c r="G30" i="16"/>
  <c r="D30" i="16"/>
  <c r="E30" i="16" s="1"/>
  <c r="G29" i="16"/>
  <c r="D29" i="16"/>
  <c r="E29" i="16" s="1"/>
  <c r="G28" i="16"/>
  <c r="D28" i="16"/>
  <c r="E28" i="16" s="1"/>
  <c r="G27" i="16"/>
  <c r="D27" i="16"/>
  <c r="E27" i="16" s="1"/>
  <c r="G26" i="16"/>
  <c r="D26" i="16"/>
  <c r="E26" i="16" s="1"/>
  <c r="G25" i="16"/>
  <c r="D25" i="16"/>
  <c r="E25" i="16" s="1"/>
  <c r="G24" i="16"/>
  <c r="D24" i="16"/>
  <c r="E24" i="16" s="1"/>
  <c r="G23" i="16"/>
  <c r="D23" i="16"/>
  <c r="E23" i="16" s="1"/>
  <c r="G22" i="16"/>
  <c r="D22" i="16"/>
  <c r="E22" i="16" s="1"/>
  <c r="G21" i="16"/>
  <c r="D21" i="16"/>
  <c r="E21" i="16" s="1"/>
  <c r="G20" i="16"/>
  <c r="D20" i="16"/>
  <c r="E20" i="16" s="1"/>
  <c r="G19" i="16"/>
  <c r="D19" i="16"/>
  <c r="E19" i="16" s="1"/>
  <c r="G18" i="16"/>
  <c r="D18" i="16"/>
  <c r="E18" i="16" s="1"/>
  <c r="G17" i="16"/>
  <c r="D17" i="16"/>
  <c r="E17" i="16" s="1"/>
  <c r="G16" i="16"/>
  <c r="D16" i="16"/>
  <c r="E16" i="16" s="1"/>
  <c r="G15" i="16"/>
  <c r="D15" i="16"/>
  <c r="E15" i="16" s="1"/>
  <c r="E7" i="16"/>
  <c r="D9" i="16" s="1"/>
  <c r="F229" i="16" l="1"/>
  <c r="H229" i="16" s="1"/>
  <c r="F233" i="16"/>
  <c r="H233" i="16" s="1"/>
  <c r="F232" i="16"/>
  <c r="H232" i="16" s="1"/>
  <c r="F21" i="16"/>
  <c r="H21" i="16" s="1"/>
  <c r="F29" i="16"/>
  <c r="H29" i="16" s="1"/>
  <c r="F37" i="16"/>
  <c r="H37" i="16" s="1"/>
  <c r="F45" i="16"/>
  <c r="H45" i="16" s="1"/>
  <c r="F53" i="16"/>
  <c r="H53" i="16" s="1"/>
  <c r="F61" i="16"/>
  <c r="H61" i="16" s="1"/>
  <c r="F69" i="16"/>
  <c r="H69" i="16" s="1"/>
  <c r="F77" i="16"/>
  <c r="H77" i="16" s="1"/>
  <c r="F82" i="16"/>
  <c r="H82" i="16" s="1"/>
  <c r="F90" i="16"/>
  <c r="H90" i="16" s="1"/>
  <c r="F103" i="16"/>
  <c r="H103" i="16" s="1"/>
  <c r="F108" i="16"/>
  <c r="H108" i="16" s="1"/>
  <c r="F116" i="16"/>
  <c r="H116" i="16" s="1"/>
  <c r="F124" i="16"/>
  <c r="H124" i="16" s="1"/>
  <c r="F132" i="16"/>
  <c r="H132" i="16" s="1"/>
  <c r="F137" i="16"/>
  <c r="H137" i="16" s="1"/>
  <c r="F142" i="16"/>
  <c r="H142" i="16" s="1"/>
  <c r="F152" i="16"/>
  <c r="H152" i="16" s="1"/>
  <c r="F157" i="16"/>
  <c r="H157" i="16" s="1"/>
  <c r="F160" i="16"/>
  <c r="H160" i="16" s="1"/>
  <c r="F168" i="16"/>
  <c r="H168" i="16" s="1"/>
  <c r="F178" i="16"/>
  <c r="H178" i="16" s="1"/>
  <c r="F183" i="16"/>
  <c r="H183" i="16" s="1"/>
  <c r="F185" i="16"/>
  <c r="H185" i="16" s="1"/>
  <c r="F190" i="16"/>
  <c r="H190" i="16" s="1"/>
  <c r="F195" i="16"/>
  <c r="H195" i="16" s="1"/>
  <c r="F200" i="16"/>
  <c r="H200" i="16" s="1"/>
  <c r="F208" i="16"/>
  <c r="H208" i="16" s="1"/>
  <c r="F213" i="16"/>
  <c r="H213" i="16" s="1"/>
  <c r="F221" i="16"/>
  <c r="H221" i="16" s="1"/>
  <c r="F226" i="16"/>
  <c r="H226" i="16" s="1"/>
  <c r="F18" i="16"/>
  <c r="H18" i="16" s="1"/>
  <c r="F26" i="16"/>
  <c r="H26" i="16" s="1"/>
  <c r="F34" i="16"/>
  <c r="H34" i="16" s="1"/>
  <c r="F42" i="16"/>
  <c r="H42" i="16" s="1"/>
  <c r="F50" i="16"/>
  <c r="H50" i="16" s="1"/>
  <c r="F58" i="16"/>
  <c r="H58" i="16" s="1"/>
  <c r="F66" i="16"/>
  <c r="H66" i="16" s="1"/>
  <c r="F74" i="16"/>
  <c r="H74" i="16" s="1"/>
  <c r="F87" i="16"/>
  <c r="H87" i="16" s="1"/>
  <c r="F95" i="16"/>
  <c r="H95" i="16" s="1"/>
  <c r="F100" i="16"/>
  <c r="H100" i="16" s="1"/>
  <c r="F105" i="16"/>
  <c r="H105" i="16" s="1"/>
  <c r="F113" i="16"/>
  <c r="H113" i="16" s="1"/>
  <c r="F121" i="16"/>
  <c r="H121" i="16" s="1"/>
  <c r="F129" i="16"/>
  <c r="H129" i="16" s="1"/>
  <c r="F147" i="16"/>
  <c r="H147" i="16" s="1"/>
  <c r="F154" i="16"/>
  <c r="H154" i="16" s="1"/>
  <c r="F165" i="16"/>
  <c r="H165" i="16" s="1"/>
  <c r="F173" i="16"/>
  <c r="H173" i="16" s="1"/>
  <c r="F180" i="16"/>
  <c r="H180" i="16" s="1"/>
  <c r="F187" i="16"/>
  <c r="H187" i="16" s="1"/>
  <c r="F192" i="16"/>
  <c r="H192" i="16" s="1"/>
  <c r="F205" i="16"/>
  <c r="H205" i="16" s="1"/>
  <c r="F210" i="16"/>
  <c r="H210" i="16" s="1"/>
  <c r="F218" i="16"/>
  <c r="H218" i="16" s="1"/>
  <c r="F223" i="16"/>
  <c r="H223" i="16" s="1"/>
  <c r="F231" i="16"/>
  <c r="H231" i="16" s="1"/>
  <c r="F15" i="16"/>
  <c r="H15" i="16" s="1"/>
  <c r="F23" i="16"/>
  <c r="H23" i="16" s="1"/>
  <c r="F31" i="16"/>
  <c r="H31" i="16" s="1"/>
  <c r="F39" i="16"/>
  <c r="H39" i="16" s="1"/>
  <c r="F47" i="16"/>
  <c r="H47" i="16" s="1"/>
  <c r="F55" i="16"/>
  <c r="H55" i="16" s="1"/>
  <c r="F63" i="16"/>
  <c r="H63" i="16" s="1"/>
  <c r="F71" i="16"/>
  <c r="H71" i="16" s="1"/>
  <c r="F79" i="16"/>
  <c r="H79" i="16" s="1"/>
  <c r="F84" i="16"/>
  <c r="H84" i="16" s="1"/>
  <c r="F92" i="16"/>
  <c r="H92" i="16" s="1"/>
  <c r="F97" i="16"/>
  <c r="H97" i="16" s="1"/>
  <c r="F110" i="16"/>
  <c r="H110" i="16" s="1"/>
  <c r="F118" i="16"/>
  <c r="H118" i="16" s="1"/>
  <c r="F126" i="16"/>
  <c r="H126" i="16" s="1"/>
  <c r="F134" i="16"/>
  <c r="H134" i="16" s="1"/>
  <c r="F139" i="16"/>
  <c r="H139" i="16" s="1"/>
  <c r="F144" i="16"/>
  <c r="H144" i="16" s="1"/>
  <c r="F149" i="16"/>
  <c r="H149" i="16" s="1"/>
  <c r="F159" i="16"/>
  <c r="H159" i="16" s="1"/>
  <c r="F162" i="16"/>
  <c r="H162" i="16" s="1"/>
  <c r="F170" i="16"/>
  <c r="H170" i="16" s="1"/>
  <c r="F175" i="16"/>
  <c r="H175" i="16" s="1"/>
  <c r="F197" i="16"/>
  <c r="H197" i="16" s="1"/>
  <c r="F202" i="16"/>
  <c r="H202" i="16" s="1"/>
  <c r="F215" i="16"/>
  <c r="H215" i="16" s="1"/>
  <c r="F228" i="16"/>
  <c r="H228" i="16" s="1"/>
  <c r="F20" i="16"/>
  <c r="H20" i="16" s="1"/>
  <c r="F28" i="16"/>
  <c r="H28" i="16" s="1"/>
  <c r="F36" i="16"/>
  <c r="H36" i="16" s="1"/>
  <c r="F44" i="16"/>
  <c r="H44" i="16" s="1"/>
  <c r="F52" i="16"/>
  <c r="H52" i="16" s="1"/>
  <c r="F60" i="16"/>
  <c r="H60" i="16" s="1"/>
  <c r="F68" i="16"/>
  <c r="H68" i="16" s="1"/>
  <c r="F76" i="16"/>
  <c r="H76" i="16" s="1"/>
  <c r="F89" i="16"/>
  <c r="H89" i="16" s="1"/>
  <c r="F102" i="16"/>
  <c r="H102" i="16" s="1"/>
  <c r="F107" i="16"/>
  <c r="H107" i="16" s="1"/>
  <c r="F115" i="16"/>
  <c r="H115" i="16" s="1"/>
  <c r="F123" i="16"/>
  <c r="H123" i="16" s="1"/>
  <c r="F131" i="16"/>
  <c r="H131" i="16" s="1"/>
  <c r="F141" i="16"/>
  <c r="H141" i="16" s="1"/>
  <c r="F156" i="16"/>
  <c r="H156" i="16" s="1"/>
  <c r="F167" i="16"/>
  <c r="H167" i="16" s="1"/>
  <c r="F177" i="16"/>
  <c r="H177" i="16" s="1"/>
  <c r="F182" i="16"/>
  <c r="H182" i="16" s="1"/>
  <c r="F189" i="16"/>
  <c r="H189" i="16" s="1"/>
  <c r="F194" i="16"/>
  <c r="H194" i="16" s="1"/>
  <c r="F199" i="16"/>
  <c r="H199" i="16" s="1"/>
  <c r="F207" i="16"/>
  <c r="H207" i="16" s="1"/>
  <c r="F212" i="16"/>
  <c r="H212" i="16" s="1"/>
  <c r="F220" i="16"/>
  <c r="H220" i="16" s="1"/>
  <c r="F225" i="16"/>
  <c r="H225" i="16" s="1"/>
  <c r="F17" i="16"/>
  <c r="H17" i="16" s="1"/>
  <c r="F25" i="16"/>
  <c r="H25" i="16" s="1"/>
  <c r="F33" i="16"/>
  <c r="H33" i="16" s="1"/>
  <c r="F41" i="16"/>
  <c r="H41" i="16" s="1"/>
  <c r="F49" i="16"/>
  <c r="H49" i="16" s="1"/>
  <c r="F57" i="16"/>
  <c r="H57" i="16" s="1"/>
  <c r="F65" i="16"/>
  <c r="H65" i="16" s="1"/>
  <c r="F73" i="16"/>
  <c r="H73" i="16" s="1"/>
  <c r="F81" i="16"/>
  <c r="H81" i="16" s="1"/>
  <c r="F86" i="16"/>
  <c r="H86" i="16" s="1"/>
  <c r="F94" i="16"/>
  <c r="H94" i="16" s="1"/>
  <c r="F99" i="16"/>
  <c r="H99" i="16" s="1"/>
  <c r="F112" i="16"/>
  <c r="H112" i="16" s="1"/>
  <c r="F120" i="16"/>
  <c r="H120" i="16" s="1"/>
  <c r="F128" i="16"/>
  <c r="H128" i="16" s="1"/>
  <c r="F136" i="16"/>
  <c r="H136" i="16" s="1"/>
  <c r="F146" i="16"/>
  <c r="H146" i="16" s="1"/>
  <c r="F151" i="16"/>
  <c r="H151" i="16" s="1"/>
  <c r="F153" i="16"/>
  <c r="H153" i="16" s="1"/>
  <c r="F164" i="16"/>
  <c r="H164" i="16" s="1"/>
  <c r="F172" i="16"/>
  <c r="H172" i="16" s="1"/>
  <c r="F179" i="16"/>
  <c r="H179" i="16" s="1"/>
  <c r="F184" i="16"/>
  <c r="H184" i="16" s="1"/>
  <c r="F186" i="16"/>
  <c r="H186" i="16" s="1"/>
  <c r="F191" i="16"/>
  <c r="H191" i="16" s="1"/>
  <c r="F204" i="16"/>
  <c r="H204" i="16" s="1"/>
  <c r="F217" i="16"/>
  <c r="H217" i="16" s="1"/>
  <c r="F222" i="16"/>
  <c r="H222" i="16" s="1"/>
  <c r="H237" i="16" s="1"/>
  <c r="F230" i="16"/>
  <c r="H230" i="16" s="1"/>
  <c r="F22" i="16"/>
  <c r="H22" i="16" s="1"/>
  <c r="F30" i="16"/>
  <c r="H30" i="16" s="1"/>
  <c r="F38" i="16"/>
  <c r="H38" i="16" s="1"/>
  <c r="F46" i="16"/>
  <c r="H46" i="16" s="1"/>
  <c r="F54" i="16"/>
  <c r="H54" i="16" s="1"/>
  <c r="F62" i="16"/>
  <c r="H62" i="16" s="1"/>
  <c r="F70" i="16"/>
  <c r="H70" i="16" s="1"/>
  <c r="F78" i="16"/>
  <c r="H78" i="16" s="1"/>
  <c r="F83" i="16"/>
  <c r="H83" i="16" s="1"/>
  <c r="F91" i="16"/>
  <c r="H91" i="16" s="1"/>
  <c r="F104" i="16"/>
  <c r="H104" i="16" s="1"/>
  <c r="F109" i="16"/>
  <c r="H109" i="16" s="1"/>
  <c r="F117" i="16"/>
  <c r="H117" i="16" s="1"/>
  <c r="F125" i="16"/>
  <c r="H125" i="16" s="1"/>
  <c r="F133" i="16"/>
  <c r="H133" i="16" s="1"/>
  <c r="F138" i="16"/>
  <c r="H138" i="16" s="1"/>
  <c r="F143" i="16"/>
  <c r="H143" i="16" s="1"/>
  <c r="F148" i="16"/>
  <c r="H148" i="16" s="1"/>
  <c r="F158" i="16"/>
  <c r="H158" i="16" s="1"/>
  <c r="F161" i="16"/>
  <c r="H161" i="16" s="1"/>
  <c r="F169" i="16"/>
  <c r="H169" i="16" s="1"/>
  <c r="F196" i="16"/>
  <c r="H196" i="16" s="1"/>
  <c r="F201" i="16"/>
  <c r="H201" i="16" s="1"/>
  <c r="F209" i="16"/>
  <c r="H209" i="16" s="1"/>
  <c r="F214" i="16"/>
  <c r="H214" i="16" s="1"/>
  <c r="F227" i="16"/>
  <c r="H227" i="16" s="1"/>
  <c r="F19" i="16"/>
  <c r="H19" i="16" s="1"/>
  <c r="F27" i="16"/>
  <c r="H27" i="16" s="1"/>
  <c r="F35" i="16"/>
  <c r="H35" i="16" s="1"/>
  <c r="F43" i="16"/>
  <c r="H43" i="16" s="1"/>
  <c r="F51" i="16"/>
  <c r="H51" i="16" s="1"/>
  <c r="F59" i="16"/>
  <c r="H59" i="16" s="1"/>
  <c r="F67" i="16"/>
  <c r="H67" i="16" s="1"/>
  <c r="F75" i="16"/>
  <c r="H75" i="16" s="1"/>
  <c r="F88" i="16"/>
  <c r="H88" i="16" s="1"/>
  <c r="F96" i="16"/>
  <c r="H96" i="16" s="1"/>
  <c r="F101" i="16"/>
  <c r="H101" i="16" s="1"/>
  <c r="F106" i="16"/>
  <c r="H106" i="16" s="1"/>
  <c r="F114" i="16"/>
  <c r="H114" i="16" s="1"/>
  <c r="F122" i="16"/>
  <c r="H122" i="16" s="1"/>
  <c r="F130" i="16"/>
  <c r="H130" i="16" s="1"/>
  <c r="F155" i="16"/>
  <c r="H155" i="16" s="1"/>
  <c r="F166" i="16"/>
  <c r="H166" i="16" s="1"/>
  <c r="F174" i="16"/>
  <c r="H174" i="16" s="1"/>
  <c r="F181" i="16"/>
  <c r="H181" i="16" s="1"/>
  <c r="F188" i="16"/>
  <c r="H188" i="16" s="1"/>
  <c r="F193" i="16"/>
  <c r="H193" i="16" s="1"/>
  <c r="F198" i="16"/>
  <c r="H198" i="16" s="1"/>
  <c r="F206" i="16"/>
  <c r="H206" i="16" s="1"/>
  <c r="F211" i="16"/>
  <c r="H211" i="16" s="1"/>
  <c r="F219" i="16"/>
  <c r="H219" i="16" s="1"/>
  <c r="F224" i="16"/>
  <c r="H224" i="16" s="1"/>
  <c r="F16" i="16"/>
  <c r="H16" i="16" s="1"/>
  <c r="F24" i="16"/>
  <c r="H24" i="16" s="1"/>
  <c r="F32" i="16"/>
  <c r="H32" i="16" s="1"/>
  <c r="F40" i="16"/>
  <c r="H40" i="16" s="1"/>
  <c r="F48" i="16"/>
  <c r="H48" i="16" s="1"/>
  <c r="F56" i="16"/>
  <c r="H56" i="16" s="1"/>
  <c r="F64" i="16"/>
  <c r="H64" i="16" s="1"/>
  <c r="F72" i="16"/>
  <c r="H72" i="16" s="1"/>
  <c r="F80" i="16"/>
  <c r="H80" i="16" s="1"/>
  <c r="F85" i="16"/>
  <c r="H85" i="16" s="1"/>
  <c r="F93" i="16"/>
  <c r="H93" i="16" s="1"/>
  <c r="F98" i="16"/>
  <c r="H98" i="16" s="1"/>
  <c r="F111" i="16"/>
  <c r="H111" i="16" s="1"/>
  <c r="F119" i="16"/>
  <c r="H119" i="16" s="1"/>
  <c r="F127" i="16"/>
  <c r="H127" i="16" s="1"/>
  <c r="F135" i="16"/>
  <c r="H135" i="16" s="1"/>
  <c r="F140" i="16"/>
  <c r="H140" i="16" s="1"/>
  <c r="F145" i="16"/>
  <c r="H145" i="16" s="1"/>
  <c r="F150" i="16"/>
  <c r="H150" i="16" s="1"/>
  <c r="F163" i="16"/>
  <c r="H163" i="16" s="1"/>
  <c r="F171" i="16"/>
  <c r="H171" i="16" s="1"/>
  <c r="F176" i="16"/>
  <c r="H176" i="16" s="1"/>
  <c r="F203" i="16"/>
  <c r="H203" i="16" s="1"/>
  <c r="F216" i="16"/>
  <c r="H216" i="16" s="1"/>
  <c r="H239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DEAJ</author>
    <author>CONSEJO SUP. DE LA JUDICATURA</author>
  </authors>
  <commentList>
    <comment ref="H5" authorId="0" shapeId="0" xr:uid="{65B907F2-1835-0A47-839E-2D1968292C41}">
      <text>
        <r>
          <rPr>
            <sz val="10"/>
            <color indexed="81"/>
            <rFont val="Tahoma"/>
            <family val="2"/>
          </rPr>
          <t>Elimine el período anterior a la fecha inicial de la liquidación. Seleccione el rango H17:M17 y arrastre con el controlador de relleno (</t>
        </r>
        <r>
          <rPr>
            <b/>
            <sz val="10"/>
            <color indexed="8"/>
            <rFont val="Tahoma"/>
            <family val="2"/>
          </rPr>
          <t>Cruz Negra</t>
        </r>
        <r>
          <rPr>
            <sz val="10"/>
            <color indexed="81"/>
            <rFont val="Tahoma"/>
            <family val="2"/>
          </rPr>
          <t xml:space="preserve">) sólo una fila hacia abajo, es decir, hasta cubrir la fila 18. </t>
        </r>
        <r>
          <rPr>
            <sz val="10"/>
            <color indexed="10"/>
            <rFont val="Tahoma"/>
            <family val="2"/>
          </rPr>
          <t>No borre el contenido ni suprima las dos filas señaladas con la doble fecha</t>
        </r>
        <r>
          <rPr>
            <sz val="8"/>
            <color indexed="81"/>
            <rFont val="Tahoma"/>
            <family val="2"/>
          </rPr>
          <t>.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12"/>
            <rFont val="Tahoma"/>
            <family val="2"/>
          </rPr>
          <t>Cuando parta un mes o agregue una fila para actualizar las tazas, seleccione el rango Hn:Mn del mes anterior al que partió o copió y arrastre con el controlador de relleno hasta cubrir la última fila del mes partido o creado para arreglar las fórmulas.</t>
        </r>
      </text>
    </comment>
    <comment ref="D7" authorId="0" shapeId="0" xr:uid="{A8B86C5B-DD15-2A4B-8F2B-F6AC3809057E}">
      <text>
        <r>
          <rPr>
            <sz val="8"/>
            <color indexed="81"/>
            <rFont val="Tahoma"/>
            <family val="2"/>
          </rPr>
          <t>Digite aquí la tasa efectiva anual pactada por las partes. En la celda de la derecha aparecerá su conversión a nominal mensual.</t>
        </r>
      </text>
    </comment>
    <comment ref="E7" authorId="0" shapeId="0" xr:uid="{4838C293-CC71-AF4A-8F58-CB4D1C4C8F54}">
      <text>
        <r>
          <rPr>
            <sz val="8"/>
            <color indexed="81"/>
            <rFont val="Tahoma"/>
            <family val="2"/>
          </rPr>
          <t>No digite ni borre aquí,
contiene fórmula</t>
        </r>
      </text>
    </comment>
    <comment ref="D8" authorId="0" shapeId="0" xr:uid="{7E9FA2EB-D440-3744-99B8-CE5FC5BF4170}">
      <text>
        <r>
          <rPr>
            <sz val="8"/>
            <color indexed="81"/>
            <rFont val="Tahoma"/>
            <family val="2"/>
          </rPr>
          <t>Digite aquí la tasa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nominal (mensual) pactada por las partes.</t>
        </r>
      </text>
    </comment>
    <comment ref="D9" authorId="1" shapeId="0" xr:uid="{C0513B84-4877-7049-A396-88E1C74C878F}">
      <text>
        <r>
          <rPr>
            <sz val="8"/>
            <color indexed="81"/>
            <rFont val="Tahoma"/>
            <family val="2"/>
          </rPr>
          <t>No digite ni borre aquí, contiene fórmula.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<sst xmlns="http://schemas.openxmlformats.org/spreadsheetml/2006/main" count="25" uniqueCount="24">
  <si>
    <t>Tasa efectiva anual pactada, a nominal &gt;&gt;&gt;</t>
  </si>
  <si>
    <t>Tasa nominal mensual pactada             &gt;&gt;&gt;</t>
  </si>
  <si>
    <t>Resultado tasa pactada o pedida   &gt;&gt;&gt;</t>
  </si>
  <si>
    <t>CAPITAL:</t>
  </si>
  <si>
    <t>VIGENCIA</t>
  </si>
  <si>
    <t>Brio. Cte.</t>
  </si>
  <si>
    <t>Máxima Autorizada</t>
  </si>
  <si>
    <t>TASA</t>
  </si>
  <si>
    <t>LIQUIDACION</t>
  </si>
  <si>
    <t>DESDE</t>
  </si>
  <si>
    <t>HASTA</t>
  </si>
  <si>
    <t>T. Efectiva</t>
  </si>
  <si>
    <t>Efectiva     Anual 1.5</t>
  </si>
  <si>
    <t>Nominal Mensual</t>
  </si>
  <si>
    <t>FINAL</t>
  </si>
  <si>
    <t>DÍAS</t>
  </si>
  <si>
    <t>INTERESES</t>
  </si>
  <si>
    <t>Total Intereses</t>
  </si>
  <si>
    <t>Capital</t>
  </si>
  <si>
    <t xml:space="preserve">LIQUIDACION DE CREDITO </t>
  </si>
  <si>
    <t>INSTRUCCIÓN</t>
  </si>
  <si>
    <t>Deudor:</t>
  </si>
  <si>
    <t>Obligacion: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</si>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</sst>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C$&quot;* #,##0_);_(&quot;C$&quot;* \(#,##0\);_(&quot;C$&quot;* &quot;-&quot;_);_(@_)"/>
    <numFmt numFmtId="166" formatCode="_(* #,##0_);_(* \(#,##0\);_(* &quot;-&quot;??_);_(@_)"/>
    <numFmt numFmtId="167" formatCode="&quot;$&quot;#,##0;[Red]&quot;$&quot;#,##0"/>
    <numFmt numFmtId="168" formatCode="_-[$$-240A]\ * #,##0.00_-;\-[$$-240A]\ * #,##0.00_-;_-[$$-240A]\ * &quot;-&quot;??_-;_-@_-"/>
    <numFmt numFmtId="169" formatCode="_-* #,##0.00\ _€_-;\-* #,##0.00\ _€_-;_-* &quot;-&quot;??\ _€_-;_-@_-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2"/>
      <name val="Arial"/>
      <family val="2"/>
    </font>
    <font>
      <sz val="9"/>
      <color indexed="9"/>
      <name val="Arial"/>
      <family val="2"/>
    </font>
    <font>
      <sz val="10"/>
      <color indexed="81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0"/>
      <color indexed="12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name val="Century Gothic"/>
      <family val="2"/>
    </font>
    <font>
      <i/>
      <sz val="9"/>
      <name val="Century Gothic"/>
      <family val="2"/>
    </font>
    <font>
      <sz val="9"/>
      <name val="Century Gothic"/>
      <family val="2"/>
    </font>
    <font>
      <i/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1" fillId="0" borderId="0"/>
    <xf numFmtId="0" fontId="9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78">
    <xf numFmtId="0" fontId="0" fillId="0" borderId="0" xfId="0"/>
    <xf numFmtId="0" fontId="1" fillId="0" borderId="0" xfId="36"/>
    <xf numFmtId="0" fontId="19" fillId="0" borderId="0" xfId="36" applyFont="1"/>
    <xf numFmtId="0" fontId="19" fillId="0" borderId="0" xfId="36" applyFont="1" applyAlignment="1">
      <alignment vertical="center"/>
    </xf>
    <xf numFmtId="0" fontId="1" fillId="0" borderId="0" xfId="36" applyAlignment="1">
      <alignment vertical="center"/>
    </xf>
    <xf numFmtId="0" fontId="22" fillId="0" borderId="0" xfId="36" applyFont="1"/>
    <xf numFmtId="0" fontId="21" fillId="0" borderId="0" xfId="36" applyFont="1"/>
    <xf numFmtId="0" fontId="18" fillId="0" borderId="0" xfId="36" applyFont="1"/>
    <xf numFmtId="164" fontId="1" fillId="0" borderId="0" xfId="33"/>
    <xf numFmtId="0" fontId="17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6" fillId="0" borderId="0" xfId="36" applyFont="1" applyAlignment="1">
      <alignment horizontal="left"/>
    </xf>
    <xf numFmtId="10" fontId="37" fillId="0" borderId="0" xfId="36" applyNumberFormat="1" applyFont="1" applyAlignment="1">
      <alignment horizontal="right"/>
    </xf>
    <xf numFmtId="0" fontId="37" fillId="0" borderId="0" xfId="36" applyFont="1" applyAlignment="1">
      <alignment horizontal="right"/>
    </xf>
    <xf numFmtId="15" fontId="34" fillId="0" borderId="10" xfId="36" applyNumberFormat="1" applyFont="1" applyBorder="1" applyAlignment="1">
      <alignment horizontal="left"/>
    </xf>
    <xf numFmtId="10" fontId="34" fillId="0" borderId="10" xfId="36" applyNumberFormat="1" applyFont="1" applyBorder="1" applyAlignment="1">
      <alignment horizontal="right"/>
    </xf>
    <xf numFmtId="15" fontId="34" fillId="0" borderId="10" xfId="0" applyNumberFormat="1" applyFont="1" applyBorder="1" applyAlignment="1">
      <alignment horizontal="left"/>
    </xf>
    <xf numFmtId="164" fontId="34" fillId="0" borderId="10" xfId="33" applyFont="1" applyBorder="1" applyAlignment="1">
      <alignment horizontal="right"/>
    </xf>
    <xf numFmtId="0" fontId="34" fillId="0" borderId="10" xfId="36" applyFont="1" applyBorder="1"/>
    <xf numFmtId="164" fontId="0" fillId="0" borderId="0" xfId="33" applyFont="1"/>
    <xf numFmtId="0" fontId="34" fillId="0" borderId="11" xfId="0" applyFont="1" applyBorder="1" applyAlignment="1">
      <alignment horizontal="left"/>
    </xf>
    <xf numFmtId="0" fontId="32" fillId="0" borderId="0" xfId="0" applyFont="1"/>
    <xf numFmtId="0" fontId="34" fillId="0" borderId="0" xfId="0" applyFont="1"/>
    <xf numFmtId="0" fontId="34" fillId="0" borderId="12" xfId="0" applyFont="1" applyBorder="1" applyAlignment="1">
      <alignment horizontal="right"/>
    </xf>
    <xf numFmtId="0" fontId="33" fillId="0" borderId="11" xfId="0" applyFont="1" applyBorder="1" applyAlignment="1">
      <alignment horizontal="left"/>
    </xf>
    <xf numFmtId="0" fontId="27" fillId="0" borderId="12" xfId="0" applyFont="1" applyBorder="1"/>
    <xf numFmtId="0" fontId="35" fillId="0" borderId="11" xfId="36" applyFont="1" applyBorder="1" applyAlignment="1">
      <alignment horizontal="left"/>
    </xf>
    <xf numFmtId="0" fontId="37" fillId="0" borderId="0" xfId="36" applyFont="1"/>
    <xf numFmtId="0" fontId="37" fillId="0" borderId="12" xfId="36" applyFont="1" applyBorder="1" applyAlignment="1">
      <alignment horizontal="right"/>
    </xf>
    <xf numFmtId="10" fontId="37" fillId="0" borderId="9" xfId="36" applyNumberFormat="1" applyFont="1" applyBorder="1" applyAlignment="1">
      <alignment horizontal="right"/>
    </xf>
    <xf numFmtId="0" fontId="37" fillId="0" borderId="0" xfId="36" applyFont="1" applyAlignment="1">
      <alignment horizontal="justify" vertical="top"/>
    </xf>
    <xf numFmtId="0" fontId="37" fillId="0" borderId="12" xfId="36" applyFont="1" applyBorder="1" applyAlignment="1">
      <alignment horizontal="justify" vertical="top"/>
    </xf>
    <xf numFmtId="10" fontId="37" fillId="0" borderId="9" xfId="38" applyNumberFormat="1" applyFont="1" applyBorder="1" applyAlignment="1">
      <alignment horizontal="right"/>
    </xf>
    <xf numFmtId="0" fontId="37" fillId="0" borderId="11" xfId="36" applyFont="1" applyBorder="1" applyAlignment="1">
      <alignment horizontal="left"/>
    </xf>
    <xf numFmtId="0" fontId="37" fillId="0" borderId="0" xfId="36" applyFont="1" applyAlignment="1">
      <alignment horizontal="left"/>
    </xf>
    <xf numFmtId="10" fontId="37" fillId="0" borderId="9" xfId="38" applyNumberFormat="1" applyFont="1" applyBorder="1"/>
    <xf numFmtId="10" fontId="37" fillId="0" borderId="0" xfId="38" applyNumberFormat="1" applyFont="1"/>
    <xf numFmtId="166" fontId="32" fillId="0" borderId="0" xfId="32" applyNumberFormat="1" applyFont="1" applyAlignment="1">
      <alignment horizontal="right"/>
    </xf>
    <xf numFmtId="164" fontId="37" fillId="0" borderId="12" xfId="33" applyFont="1" applyBorder="1" applyAlignment="1">
      <alignment horizontal="right"/>
    </xf>
    <xf numFmtId="0" fontId="36" fillId="0" borderId="11" xfId="36" applyFont="1" applyBorder="1" applyAlignment="1">
      <alignment horizontal="left"/>
    </xf>
    <xf numFmtId="0" fontId="38" fillId="0" borderId="11" xfId="36" applyFont="1" applyBorder="1"/>
    <xf numFmtId="166" fontId="22" fillId="0" borderId="0" xfId="36" applyNumberFormat="1" applyFont="1"/>
    <xf numFmtId="168" fontId="32" fillId="0" borderId="0" xfId="34" applyNumberFormat="1" applyFont="1"/>
    <xf numFmtId="167" fontId="1" fillId="0" borderId="0" xfId="36" applyNumberFormat="1"/>
    <xf numFmtId="169" fontId="22" fillId="0" borderId="0" xfId="36" applyNumberFormat="1" applyFont="1"/>
    <xf numFmtId="0" fontId="23" fillId="0" borderId="0" xfId="36" applyFont="1"/>
    <xf numFmtId="166" fontId="23" fillId="0" borderId="0" xfId="36" applyNumberFormat="1" applyFont="1"/>
    <xf numFmtId="169" fontId="1" fillId="0" borderId="0" xfId="36" applyNumberFormat="1"/>
    <xf numFmtId="0" fontId="33" fillId="0" borderId="0" xfId="0" applyFont="1"/>
    <xf numFmtId="164" fontId="34" fillId="0" borderId="10" xfId="33" applyFont="1" applyFill="1" applyBorder="1" applyAlignment="1">
      <alignment horizontal="right"/>
    </xf>
    <xf numFmtId="167" fontId="21" fillId="0" borderId="0" xfId="36" applyNumberFormat="1" applyFont="1"/>
    <xf numFmtId="0" fontId="20" fillId="0" borderId="10" xfId="36" applyFont="1" applyBorder="1" applyAlignment="1">
      <alignment horizontal="center" vertical="center"/>
    </xf>
    <xf numFmtId="0" fontId="20" fillId="0" borderId="10" xfId="36" applyFont="1" applyBorder="1" applyAlignment="1">
      <alignment horizontal="right"/>
    </xf>
    <xf numFmtId="0" fontId="36" fillId="0" borderId="10" xfId="36" applyFont="1" applyBorder="1" applyAlignment="1">
      <alignment horizontal="center" vertical="center"/>
    </xf>
    <xf numFmtId="0" fontId="20" fillId="0" borderId="10" xfId="36" applyFont="1" applyBorder="1" applyAlignment="1">
      <alignment horizontal="center" vertical="center" wrapText="1"/>
    </xf>
    <xf numFmtId="164" fontId="20" fillId="0" borderId="10" xfId="33" applyFont="1" applyBorder="1" applyAlignment="1">
      <alignment horizontal="center" vertical="center"/>
    </xf>
    <xf numFmtId="167" fontId="32" fillId="0" borderId="10" xfId="36" applyNumberFormat="1" applyFont="1" applyBorder="1"/>
    <xf numFmtId="166" fontId="32" fillId="0" borderId="10" xfId="33" applyNumberFormat="1" applyFont="1" applyBorder="1"/>
    <xf numFmtId="166" fontId="34" fillId="0" borderId="10" xfId="33" applyNumberFormat="1" applyFont="1" applyBorder="1"/>
    <xf numFmtId="0" fontId="20" fillId="0" borderId="10" xfId="36" applyFont="1" applyBorder="1" applyAlignment="1">
      <alignment horizontal="center"/>
    </xf>
    <xf numFmtId="10" fontId="33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left"/>
    </xf>
    <xf numFmtId="0" fontId="20" fillId="0" borderId="0" xfId="36" applyFont="1" applyAlignment="1">
      <alignment horizontal="left"/>
    </xf>
    <xf numFmtId="0" fontId="20" fillId="0" borderId="16" xfId="36" applyFont="1" applyBorder="1" applyAlignment="1">
      <alignment horizontal="left"/>
    </xf>
    <xf numFmtId="0" fontId="37" fillId="0" borderId="11" xfId="36" applyFont="1" applyBorder="1" applyAlignment="1">
      <alignment horizontal="left"/>
    </xf>
    <xf numFmtId="0" fontId="37" fillId="0" borderId="0" xfId="36" applyFont="1" applyAlignment="1">
      <alignment horizontal="left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2" fillId="0" borderId="0" xfId="0" applyFont="1" applyAlignment="1">
      <alignment horizontal="left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stilo 1" xfId="30" xr:uid="{75D0227B-D17D-AB4B-B2E4-1574217C7BF3}"/>
    <cellStyle name="Incorrecto" xfId="31" builtinId="27" customBuiltin="1"/>
    <cellStyle name="Millares" xfId="32" builtinId="3"/>
    <cellStyle name="Millares_FEBRERO 1" xfId="33" xr:uid="{EFAC557E-EAAD-0849-9193-EA3883825FED}"/>
    <cellStyle name="Moneda [0]" xfId="34" builtinId="7"/>
    <cellStyle name="Neutral" xfId="35" builtinId="28" customBuiltin="1"/>
    <cellStyle name="Normal" xfId="0" builtinId="0"/>
    <cellStyle name="Normal_FEBRERO 1" xfId="36" xr:uid="{A2CC61D3-1146-3C47-B749-E5B56FD34EA9}"/>
    <cellStyle name="Notas" xfId="37" builtinId="10" customBuiltin="1"/>
    <cellStyle name="Porcentaje" xfId="38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B728-82CC-8542-A4C7-B0ED68B24F9C}">
  <sheetPr>
    <pageSetUpPr fitToPage="1"/>
  </sheetPr>
  <dimension ref="A1:M244"/>
  <sheetViews>
    <sheetView tabSelected="1" zoomScale="139" zoomScaleNormal="139" workbookViewId="0">
      <pane ySplit="137" topLeftCell="A221" activePane="bottomLeft" state="frozen"/>
      <selection pane="bottomLeft" activeCell="A221" sqref="A221:XFD221"/>
    </sheetView>
  </sheetViews>
  <sheetFormatPr baseColWidth="10" defaultColWidth="11.5" defaultRowHeight="13" x14ac:dyDescent="0.15"/>
  <cols>
    <col min="1" max="1" width="12.6640625" style="6" customWidth="1"/>
    <col min="2" max="2" width="13.6640625" style="6" customWidth="1"/>
    <col min="3" max="6" width="9.6640625" style="1" customWidth="1"/>
    <col min="7" max="7" width="11.5" style="1" bestFit="1" customWidth="1"/>
    <col min="8" max="8" width="18.83203125" style="8" customWidth="1"/>
    <col min="9" max="9" width="17.5" style="1" bestFit="1" customWidth="1"/>
    <col min="10" max="12" width="11.5" style="1"/>
    <col min="13" max="13" width="15.5" style="1" bestFit="1" customWidth="1"/>
    <col min="14" max="16384" width="11.5" style="1"/>
  </cols>
  <sheetData>
    <row r="1" spans="1:11" ht="16" x14ac:dyDescent="0.2">
      <c r="A1" s="69" t="s">
        <v>19</v>
      </c>
      <c r="B1" s="70"/>
      <c r="C1" s="70"/>
      <c r="D1" s="70"/>
      <c r="E1" s="70"/>
      <c r="F1" s="70"/>
      <c r="G1" s="70"/>
      <c r="H1" s="71"/>
      <c r="I1" s="12"/>
      <c r="J1" s="12"/>
      <c r="K1" s="12"/>
    </row>
    <row r="2" spans="1:11" ht="16" hidden="1" x14ac:dyDescent="0.2">
      <c r="A2" s="72"/>
      <c r="B2" s="73"/>
      <c r="C2" s="73"/>
      <c r="D2" s="73"/>
      <c r="E2" s="73"/>
      <c r="F2" s="73"/>
      <c r="G2" s="73"/>
      <c r="H2" s="74"/>
      <c r="I2" s="9"/>
      <c r="J2" s="9"/>
      <c r="K2" s="9"/>
    </row>
    <row r="3" spans="1:11" ht="15.75" hidden="1" customHeight="1" x14ac:dyDescent="0.15">
      <c r="A3" s="23"/>
      <c r="B3" s="24"/>
      <c r="C3" s="25"/>
      <c r="D3" s="13"/>
      <c r="E3" s="13"/>
      <c r="F3" s="13"/>
      <c r="G3" s="13"/>
      <c r="H3" s="26"/>
      <c r="I3" s="10"/>
      <c r="J3" s="10"/>
      <c r="K3" s="10"/>
    </row>
    <row r="4" spans="1:11" ht="15.75" hidden="1" customHeight="1" x14ac:dyDescent="0.15">
      <c r="A4" s="27" t="s">
        <v>21</v>
      </c>
      <c r="B4" s="73"/>
      <c r="C4" s="73"/>
      <c r="D4" s="73"/>
      <c r="E4" s="73"/>
      <c r="F4" s="51" t="s">
        <v>21</v>
      </c>
      <c r="G4" s="75"/>
      <c r="H4" s="76"/>
      <c r="I4" s="10"/>
      <c r="J4" s="10"/>
      <c r="K4" s="10"/>
    </row>
    <row r="5" spans="1:11" ht="15.75" hidden="1" customHeight="1" x14ac:dyDescent="0.15">
      <c r="A5" s="27" t="s">
        <v>22</v>
      </c>
      <c r="B5" s="77"/>
      <c r="C5" s="77"/>
      <c r="D5" s="77"/>
      <c r="E5" s="77"/>
      <c r="F5" s="13"/>
      <c r="G5" s="13"/>
      <c r="H5" s="28" t="s">
        <v>20</v>
      </c>
      <c r="I5" s="11"/>
      <c r="J5" s="11"/>
      <c r="K5" s="11"/>
    </row>
    <row r="6" spans="1:11" ht="4.5" hidden="1" customHeight="1" x14ac:dyDescent="0.15">
      <c r="A6" s="29"/>
      <c r="B6" s="14"/>
      <c r="C6" s="16"/>
      <c r="D6" s="16"/>
      <c r="E6" s="16"/>
      <c r="F6" s="16"/>
      <c r="G6" s="30"/>
      <c r="H6" s="31"/>
      <c r="I6" s="2"/>
    </row>
    <row r="7" spans="1:11" hidden="1" x14ac:dyDescent="0.15">
      <c r="A7" s="64" t="s">
        <v>0</v>
      </c>
      <c r="B7" s="65"/>
      <c r="C7" s="66"/>
      <c r="D7" s="32"/>
      <c r="E7" s="32" t="str">
        <f>IF(D7="","",POWER((1+D7),(1/12))-1)</f>
        <v/>
      </c>
      <c r="F7" s="33"/>
      <c r="G7" s="33"/>
      <c r="H7" s="34"/>
      <c r="I7" s="2"/>
    </row>
    <row r="8" spans="1:11" hidden="1" x14ac:dyDescent="0.15">
      <c r="A8" s="64" t="s">
        <v>1</v>
      </c>
      <c r="B8" s="65"/>
      <c r="C8" s="65"/>
      <c r="D8" s="35"/>
      <c r="E8" s="16"/>
      <c r="F8" s="33"/>
      <c r="G8" s="33"/>
      <c r="H8" s="34"/>
      <c r="I8" s="2"/>
    </row>
    <row r="9" spans="1:11" s="4" customFormat="1" hidden="1" x14ac:dyDescent="0.15">
      <c r="A9" s="67" t="s">
        <v>2</v>
      </c>
      <c r="B9" s="68"/>
      <c r="C9" s="68"/>
      <c r="D9" s="38" t="str">
        <f>IF(MAX(E7,D8)=0,"Máxima",MAX(E7,D8))</f>
        <v>Máxima</v>
      </c>
      <c r="E9" s="30"/>
      <c r="F9" s="33"/>
      <c r="G9" s="33"/>
      <c r="H9" s="34"/>
      <c r="I9" s="2"/>
      <c r="J9" s="1"/>
      <c r="K9" s="1"/>
    </row>
    <row r="10" spans="1:11" s="5" customFormat="1" ht="4.5" hidden="1" customHeight="1" x14ac:dyDescent="0.15">
      <c r="A10" s="36"/>
      <c r="B10" s="37"/>
      <c r="C10" s="37"/>
      <c r="D10" s="39"/>
      <c r="E10" s="30"/>
      <c r="F10" s="33"/>
      <c r="G10" s="33"/>
      <c r="H10" s="34"/>
      <c r="I10" s="2"/>
      <c r="J10" s="1"/>
      <c r="K10" s="1"/>
    </row>
    <row r="11" spans="1:11" s="5" customFormat="1" x14ac:dyDescent="0.15">
      <c r="A11" s="29" t="s">
        <v>3</v>
      </c>
      <c r="B11" s="40">
        <v>27400000</v>
      </c>
      <c r="C11" s="30"/>
      <c r="D11" s="15"/>
      <c r="E11" s="16"/>
      <c r="F11" s="16"/>
      <c r="G11" s="30"/>
      <c r="H11" s="41"/>
      <c r="I11" s="2"/>
      <c r="J11" s="1"/>
      <c r="K11" s="1"/>
    </row>
    <row r="12" spans="1:11" s="5" customFormat="1" ht="3.75" customHeight="1" x14ac:dyDescent="0.15">
      <c r="A12" s="42"/>
      <c r="B12" s="14"/>
      <c r="C12" s="16"/>
      <c r="D12" s="16"/>
      <c r="E12" s="16"/>
      <c r="F12" s="16"/>
      <c r="G12" s="30"/>
      <c r="H12" s="41"/>
      <c r="I12" s="2"/>
      <c r="J12" s="1"/>
      <c r="K12" s="1"/>
    </row>
    <row r="13" spans="1:11" s="5" customFormat="1" x14ac:dyDescent="0.15">
      <c r="A13" s="62" t="s">
        <v>4</v>
      </c>
      <c r="B13" s="62"/>
      <c r="C13" s="54" t="s">
        <v>5</v>
      </c>
      <c r="D13" s="62" t="s">
        <v>6</v>
      </c>
      <c r="E13" s="62"/>
      <c r="F13" s="55" t="s">
        <v>7</v>
      </c>
      <c r="G13" s="62" t="s">
        <v>8</v>
      </c>
      <c r="H13" s="62"/>
      <c r="I13" s="2"/>
      <c r="J13" s="1"/>
      <c r="K13" s="1"/>
    </row>
    <row r="14" spans="1:11" s="5" customFormat="1" ht="26" x14ac:dyDescent="0.15">
      <c r="A14" s="56" t="s">
        <v>9</v>
      </c>
      <c r="B14" s="56" t="s">
        <v>10</v>
      </c>
      <c r="C14" s="57" t="s">
        <v>11</v>
      </c>
      <c r="D14" s="57" t="s">
        <v>12</v>
      </c>
      <c r="E14" s="57" t="s">
        <v>13</v>
      </c>
      <c r="F14" s="54" t="s">
        <v>14</v>
      </c>
      <c r="G14" s="54" t="s">
        <v>15</v>
      </c>
      <c r="H14" s="58" t="s">
        <v>16</v>
      </c>
      <c r="I14" s="3"/>
      <c r="J14" s="4"/>
      <c r="K14" s="4"/>
    </row>
    <row r="15" spans="1:11" s="5" customFormat="1" hidden="1" x14ac:dyDescent="0.15">
      <c r="A15" s="17">
        <v>38353</v>
      </c>
      <c r="B15" s="17">
        <v>38383</v>
      </c>
      <c r="C15" s="18">
        <v>0.19450000000000001</v>
      </c>
      <c r="D15" s="18">
        <f>IF(A15="","",C15*1.5)</f>
        <v>0.29175000000000001</v>
      </c>
      <c r="E15" s="18">
        <f>IF(D15="","", (POWER((1+D15),(1/12)))-1)</f>
        <v>2.1562335949712796E-2</v>
      </c>
      <c r="F15" s="18">
        <f>IF(A15="","",IF(D$9=0,E15,MIN(E15,D$9)))</f>
        <v>2.1562335949712796E-2</v>
      </c>
      <c r="G15" s="21">
        <f>IF(A15="","",DAYS360(A15,B15+(1)))</f>
        <v>30</v>
      </c>
      <c r="H15" s="20">
        <f>IF(G15="","",((B$11*F15)/30)*G15)</f>
        <v>590808.00502213067</v>
      </c>
      <c r="I15" s="3"/>
      <c r="J15" s="4"/>
      <c r="K15" s="4"/>
    </row>
    <row r="16" spans="1:11" s="5" customFormat="1" hidden="1" x14ac:dyDescent="0.15">
      <c r="A16" s="17">
        <v>38384</v>
      </c>
      <c r="B16" s="17">
        <v>38411</v>
      </c>
      <c r="C16" s="18">
        <v>0.19400000000000001</v>
      </c>
      <c r="D16" s="18">
        <f>IF(A16="","",C16*1.5)</f>
        <v>0.29100000000000004</v>
      </c>
      <c r="E16" s="18">
        <f>IF(D16="","", (POWER((1+D16),(1/12)))-1)</f>
        <v>2.1512895544899102E-2</v>
      </c>
      <c r="F16" s="18">
        <f>IF(A16="","",IF(D$9=0,E16,MIN(E16,D$9)))</f>
        <v>2.1512895544899102E-2</v>
      </c>
      <c r="G16" s="21">
        <f>IF(A16="","",DAYS360(A16,B16+(1)))</f>
        <v>30</v>
      </c>
      <c r="H16" s="20">
        <f t="shared" ref="H16:H79" si="0">IF(G16="","",((B$11*F16)/30)*G16)</f>
        <v>589453.33793023543</v>
      </c>
      <c r="I16" s="3"/>
      <c r="J16" s="4"/>
      <c r="K16" s="4"/>
    </row>
    <row r="17" spans="1:11" s="5" customFormat="1" hidden="1" x14ac:dyDescent="0.15">
      <c r="A17" s="17">
        <v>38412</v>
      </c>
      <c r="B17" s="17">
        <v>38442</v>
      </c>
      <c r="C17" s="18">
        <v>0.1915</v>
      </c>
      <c r="D17" s="18">
        <f t="shared" ref="D17:D77" si="1">IF(A17="","",C17*1.5)</f>
        <v>0.28725000000000001</v>
      </c>
      <c r="E17" s="18">
        <f t="shared" ref="E17:E79" si="2">IF(D17="","", (POWER((1+D17),(1/12)))-1)</f>
        <v>2.1265297898246827E-2</v>
      </c>
      <c r="F17" s="18">
        <f t="shared" ref="F17:F77" si="3">IF(A17="","",IF(D$9=0,E17,MIN(E17,D$9)))</f>
        <v>2.1265297898246827E-2</v>
      </c>
      <c r="G17" s="21">
        <f t="shared" ref="G17:G77" si="4">IF(A17="","",DAYS360(A17,B17+(1)))</f>
        <v>30</v>
      </c>
      <c r="H17" s="20">
        <f t="shared" si="0"/>
        <v>582669.1624119631</v>
      </c>
      <c r="I17" s="3"/>
      <c r="J17" s="4"/>
      <c r="K17" s="4"/>
    </row>
    <row r="18" spans="1:11" s="5" customFormat="1" hidden="1" x14ac:dyDescent="0.15">
      <c r="A18" s="17">
        <v>38443</v>
      </c>
      <c r="B18" s="17">
        <v>38472</v>
      </c>
      <c r="C18" s="18">
        <v>0.19189999999999999</v>
      </c>
      <c r="D18" s="18">
        <f t="shared" si="1"/>
        <v>0.28784999999999999</v>
      </c>
      <c r="E18" s="18">
        <f t="shared" si="2"/>
        <v>2.1304957917130052E-2</v>
      </c>
      <c r="F18" s="18">
        <f t="shared" si="3"/>
        <v>2.1304957917130052E-2</v>
      </c>
      <c r="G18" s="21">
        <f t="shared" si="4"/>
        <v>30</v>
      </c>
      <c r="H18" s="20">
        <f t="shared" si="0"/>
        <v>583755.84692936344</v>
      </c>
      <c r="I18" s="3"/>
      <c r="J18" s="4"/>
      <c r="K18" s="4"/>
    </row>
    <row r="19" spans="1:11" s="5" customFormat="1" hidden="1" x14ac:dyDescent="0.15">
      <c r="A19" s="17">
        <v>38473</v>
      </c>
      <c r="B19" s="17">
        <v>38503</v>
      </c>
      <c r="C19" s="18">
        <v>0.19020000000000001</v>
      </c>
      <c r="D19" s="18">
        <f t="shared" si="1"/>
        <v>0.2853</v>
      </c>
      <c r="E19" s="18">
        <f t="shared" si="2"/>
        <v>2.1136285703942326E-2</v>
      </c>
      <c r="F19" s="18">
        <f t="shared" si="3"/>
        <v>2.1136285703942326E-2</v>
      </c>
      <c r="G19" s="21">
        <f t="shared" si="4"/>
        <v>30</v>
      </c>
      <c r="H19" s="20">
        <f t="shared" si="0"/>
        <v>579134.22828801977</v>
      </c>
      <c r="I19" s="3"/>
      <c r="J19" s="4"/>
      <c r="K19" s="4"/>
    </row>
    <row r="20" spans="1:11" s="5" customFormat="1" hidden="1" x14ac:dyDescent="0.15">
      <c r="A20" s="17">
        <v>38504</v>
      </c>
      <c r="B20" s="17">
        <v>38533</v>
      </c>
      <c r="C20" s="18">
        <v>0.1885</v>
      </c>
      <c r="D20" s="18">
        <f t="shared" si="1"/>
        <v>0.28275</v>
      </c>
      <c r="E20" s="18">
        <f t="shared" si="2"/>
        <v>2.0967306457055912E-2</v>
      </c>
      <c r="F20" s="18">
        <f t="shared" si="3"/>
        <v>2.0967306457055912E-2</v>
      </c>
      <c r="G20" s="21">
        <f t="shared" si="4"/>
        <v>30</v>
      </c>
      <c r="H20" s="20">
        <f t="shared" si="0"/>
        <v>574504.19692333194</v>
      </c>
      <c r="I20" s="3"/>
      <c r="J20" s="4">
        <v>2999997</v>
      </c>
      <c r="K20" s="4"/>
    </row>
    <row r="21" spans="1:11" s="5" customFormat="1" hidden="1" x14ac:dyDescent="0.15">
      <c r="A21" s="17">
        <v>38534</v>
      </c>
      <c r="B21" s="17">
        <v>38564</v>
      </c>
      <c r="C21" s="18">
        <v>0.185</v>
      </c>
      <c r="D21" s="18">
        <f t="shared" si="1"/>
        <v>0.27749999999999997</v>
      </c>
      <c r="E21" s="18">
        <f t="shared" si="2"/>
        <v>2.0618436227328729E-2</v>
      </c>
      <c r="F21" s="18">
        <f t="shared" si="3"/>
        <v>2.0618436227328729E-2</v>
      </c>
      <c r="G21" s="21">
        <f t="shared" si="4"/>
        <v>30</v>
      </c>
      <c r="H21" s="20">
        <f t="shared" si="0"/>
        <v>564945.15262880723</v>
      </c>
      <c r="I21" s="3"/>
      <c r="J21" s="4"/>
      <c r="K21" s="4"/>
    </row>
    <row r="22" spans="1:11" s="5" customFormat="1" hidden="1" x14ac:dyDescent="0.15">
      <c r="A22" s="17">
        <v>38565</v>
      </c>
      <c r="B22" s="17">
        <v>38595</v>
      </c>
      <c r="C22" s="18">
        <v>0.18240000000000001</v>
      </c>
      <c r="D22" s="18">
        <f t="shared" si="1"/>
        <v>0.27360000000000001</v>
      </c>
      <c r="E22" s="18">
        <f t="shared" si="2"/>
        <v>2.0358423686610339E-2</v>
      </c>
      <c r="F22" s="18">
        <f t="shared" si="3"/>
        <v>2.0358423686610339E-2</v>
      </c>
      <c r="G22" s="21">
        <f t="shared" si="4"/>
        <v>30</v>
      </c>
      <c r="H22" s="20">
        <f t="shared" si="0"/>
        <v>557820.80901312327</v>
      </c>
      <c r="I22" s="3"/>
      <c r="J22" s="4"/>
      <c r="K22" s="4"/>
    </row>
    <row r="23" spans="1:11" s="5" customFormat="1" hidden="1" x14ac:dyDescent="0.15">
      <c r="A23" s="17">
        <v>38596</v>
      </c>
      <c r="B23" s="17">
        <v>38625</v>
      </c>
      <c r="C23" s="18">
        <v>0.1822</v>
      </c>
      <c r="D23" s="18">
        <f t="shared" si="1"/>
        <v>0.27329999999999999</v>
      </c>
      <c r="E23" s="18">
        <f t="shared" si="2"/>
        <v>2.0338392503352676E-2</v>
      </c>
      <c r="F23" s="18">
        <f t="shared" si="3"/>
        <v>2.0338392503352676E-2</v>
      </c>
      <c r="G23" s="21">
        <f t="shared" si="4"/>
        <v>30</v>
      </c>
      <c r="H23" s="20">
        <f t="shared" si="0"/>
        <v>557271.95459186332</v>
      </c>
      <c r="I23" s="3"/>
      <c r="J23" s="4"/>
      <c r="K23" s="4"/>
    </row>
    <row r="24" spans="1:11" s="5" customFormat="1" hidden="1" x14ac:dyDescent="0.15">
      <c r="A24" s="17">
        <v>38626</v>
      </c>
      <c r="B24" s="17">
        <v>38656</v>
      </c>
      <c r="C24" s="18">
        <v>0.17929999999999999</v>
      </c>
      <c r="D24" s="18">
        <f t="shared" si="1"/>
        <v>0.26894999999999997</v>
      </c>
      <c r="E24" s="18">
        <f t="shared" si="2"/>
        <v>2.0047453144172334E-2</v>
      </c>
      <c r="F24" s="18">
        <f t="shared" si="3"/>
        <v>2.0047453144172334E-2</v>
      </c>
      <c r="G24" s="21">
        <f t="shared" si="4"/>
        <v>30</v>
      </c>
      <c r="H24" s="20">
        <f t="shared" si="0"/>
        <v>549300.216150322</v>
      </c>
      <c r="I24" s="3"/>
      <c r="J24" s="4"/>
      <c r="K24" s="4"/>
    </row>
    <row r="25" spans="1:11" s="5" customFormat="1" ht="1.5" hidden="1" customHeight="1" x14ac:dyDescent="0.15">
      <c r="A25" s="17">
        <v>38657</v>
      </c>
      <c r="B25" s="17">
        <v>38686</v>
      </c>
      <c r="C25" s="18">
        <v>0.17810000000000001</v>
      </c>
      <c r="D25" s="18">
        <f t="shared" si="1"/>
        <v>0.26715</v>
      </c>
      <c r="E25" s="18">
        <f t="shared" si="2"/>
        <v>1.9926796944283565E-2</v>
      </c>
      <c r="F25" s="18">
        <f t="shared" si="3"/>
        <v>1.9926796944283565E-2</v>
      </c>
      <c r="G25" s="21">
        <f t="shared" si="4"/>
        <v>30</v>
      </c>
      <c r="H25" s="20">
        <f t="shared" si="0"/>
        <v>545994.23627336964</v>
      </c>
      <c r="I25" s="3"/>
      <c r="J25" s="4"/>
      <c r="K25" s="4"/>
    </row>
    <row r="26" spans="1:11" s="5" customFormat="1" hidden="1" x14ac:dyDescent="0.15">
      <c r="A26" s="17">
        <v>38687</v>
      </c>
      <c r="B26" s="17">
        <v>38717</v>
      </c>
      <c r="C26" s="18">
        <v>0.1749</v>
      </c>
      <c r="D26" s="18">
        <f t="shared" si="1"/>
        <v>0.26234999999999997</v>
      </c>
      <c r="E26" s="18">
        <f t="shared" si="2"/>
        <v>1.9604277315056429E-2</v>
      </c>
      <c r="F26" s="18">
        <f t="shared" si="3"/>
        <v>1.9604277315056429E-2</v>
      </c>
      <c r="G26" s="21">
        <f t="shared" si="4"/>
        <v>30</v>
      </c>
      <c r="H26" s="20">
        <f t="shared" si="0"/>
        <v>537157.19843254611</v>
      </c>
      <c r="I26" s="3"/>
      <c r="J26" s="4"/>
      <c r="K26" s="4"/>
    </row>
    <row r="27" spans="1:11" s="5" customFormat="1" hidden="1" x14ac:dyDescent="0.15">
      <c r="A27" s="17">
        <v>38718</v>
      </c>
      <c r="B27" s="17">
        <v>38748</v>
      </c>
      <c r="C27" s="18">
        <v>0.17349999999999999</v>
      </c>
      <c r="D27" s="18">
        <f t="shared" si="1"/>
        <v>0.26024999999999998</v>
      </c>
      <c r="E27" s="18">
        <f t="shared" si="2"/>
        <v>1.9462821347354664E-2</v>
      </c>
      <c r="F27" s="18">
        <f t="shared" si="3"/>
        <v>1.9462821347354664E-2</v>
      </c>
      <c r="G27" s="21">
        <f t="shared" si="4"/>
        <v>30</v>
      </c>
      <c r="H27" s="20">
        <f t="shared" si="0"/>
        <v>533281.30491751782</v>
      </c>
      <c r="I27" s="3"/>
      <c r="J27" s="4"/>
      <c r="K27" s="4"/>
    </row>
    <row r="28" spans="1:11" s="5" customFormat="1" hidden="1" x14ac:dyDescent="0.15">
      <c r="A28" s="17">
        <v>38749</v>
      </c>
      <c r="B28" s="17">
        <v>38776</v>
      </c>
      <c r="C28" s="18">
        <v>0.17510000000000001</v>
      </c>
      <c r="D28" s="18">
        <f t="shared" si="1"/>
        <v>0.26264999999999999</v>
      </c>
      <c r="E28" s="18">
        <f t="shared" si="2"/>
        <v>1.9624467698764914E-2</v>
      </c>
      <c r="F28" s="18">
        <f t="shared" si="3"/>
        <v>1.9624467698764914E-2</v>
      </c>
      <c r="G28" s="21">
        <f t="shared" si="4"/>
        <v>30</v>
      </c>
      <c r="H28" s="20">
        <f t="shared" si="0"/>
        <v>537710.41494615865</v>
      </c>
      <c r="I28" s="3"/>
      <c r="J28" s="4"/>
      <c r="K28" s="4"/>
    </row>
    <row r="29" spans="1:11" s="5" customFormat="1" hidden="1" x14ac:dyDescent="0.15">
      <c r="A29" s="17">
        <v>38777</v>
      </c>
      <c r="B29" s="17">
        <v>38807</v>
      </c>
      <c r="C29" s="18">
        <v>0.17249999999999999</v>
      </c>
      <c r="D29" s="18">
        <f t="shared" si="1"/>
        <v>0.25874999999999998</v>
      </c>
      <c r="E29" s="18">
        <f t="shared" si="2"/>
        <v>1.9361649021546912E-2</v>
      </c>
      <c r="F29" s="18">
        <f t="shared" si="3"/>
        <v>1.9361649021546912E-2</v>
      </c>
      <c r="G29" s="21">
        <f t="shared" si="4"/>
        <v>30</v>
      </c>
      <c r="H29" s="20">
        <f t="shared" si="0"/>
        <v>530509.18319038535</v>
      </c>
      <c r="I29" s="3"/>
      <c r="J29" s="4"/>
      <c r="K29" s="4"/>
    </row>
    <row r="30" spans="1:11" s="5" customFormat="1" hidden="1" x14ac:dyDescent="0.15">
      <c r="A30" s="17">
        <v>38808</v>
      </c>
      <c r="B30" s="17">
        <v>38837</v>
      </c>
      <c r="C30" s="18">
        <v>0.16750000000000001</v>
      </c>
      <c r="D30" s="18">
        <f t="shared" si="1"/>
        <v>0.25125000000000003</v>
      </c>
      <c r="E30" s="18">
        <f t="shared" si="2"/>
        <v>1.8854123673782031E-2</v>
      </c>
      <c r="F30" s="18">
        <f t="shared" si="3"/>
        <v>1.8854123673782031E-2</v>
      </c>
      <c r="G30" s="21">
        <f t="shared" si="4"/>
        <v>30</v>
      </c>
      <c r="H30" s="20">
        <f t="shared" si="0"/>
        <v>516602.98866162763</v>
      </c>
      <c r="I30" s="3"/>
      <c r="J30" s="4"/>
      <c r="K30" s="4"/>
    </row>
    <row r="31" spans="1:11" s="5" customFormat="1" hidden="1" x14ac:dyDescent="0.15">
      <c r="A31" s="17">
        <v>38838</v>
      </c>
      <c r="B31" s="17">
        <v>38868</v>
      </c>
      <c r="C31" s="18">
        <v>0.16070000000000001</v>
      </c>
      <c r="D31" s="18">
        <f t="shared" si="1"/>
        <v>0.24105000000000001</v>
      </c>
      <c r="E31" s="18">
        <f t="shared" si="2"/>
        <v>1.815939547443568E-2</v>
      </c>
      <c r="F31" s="18">
        <f t="shared" si="3"/>
        <v>1.815939547443568E-2</v>
      </c>
      <c r="G31" s="21">
        <f t="shared" si="4"/>
        <v>30</v>
      </c>
      <c r="H31" s="20">
        <f t="shared" si="0"/>
        <v>497567.43599953759</v>
      </c>
      <c r="I31" s="3"/>
      <c r="J31" s="4"/>
      <c r="K31" s="4"/>
    </row>
    <row r="32" spans="1:11" s="5" customFormat="1" hidden="1" x14ac:dyDescent="0.15">
      <c r="A32" s="17">
        <v>38869</v>
      </c>
      <c r="B32" s="17">
        <v>38898</v>
      </c>
      <c r="C32" s="18">
        <v>0.15609999999999999</v>
      </c>
      <c r="D32" s="18">
        <f t="shared" si="1"/>
        <v>0.23414999999999997</v>
      </c>
      <c r="E32" s="18">
        <f t="shared" si="2"/>
        <v>1.7686458185695697E-2</v>
      </c>
      <c r="F32" s="18">
        <f t="shared" si="3"/>
        <v>1.7686458185695697E-2</v>
      </c>
      <c r="G32" s="21">
        <f t="shared" si="4"/>
        <v>30</v>
      </c>
      <c r="H32" s="20">
        <f t="shared" si="0"/>
        <v>484608.95428806212</v>
      </c>
      <c r="I32" s="3"/>
      <c r="J32" s="4"/>
      <c r="K32" s="4"/>
    </row>
    <row r="33" spans="1:11" s="5" customFormat="1" hidden="1" x14ac:dyDescent="0.15">
      <c r="A33" s="17">
        <v>38899</v>
      </c>
      <c r="B33" s="17">
        <v>38929</v>
      </c>
      <c r="C33" s="18">
        <v>0.15079999999999999</v>
      </c>
      <c r="D33" s="18">
        <f t="shared" si="1"/>
        <v>0.22619999999999998</v>
      </c>
      <c r="E33" s="18">
        <f t="shared" si="2"/>
        <v>1.7138537678886179E-2</v>
      </c>
      <c r="F33" s="18">
        <f t="shared" si="3"/>
        <v>1.7138537678886179E-2</v>
      </c>
      <c r="G33" s="21">
        <f t="shared" si="4"/>
        <v>30</v>
      </c>
      <c r="H33" s="20">
        <f t="shared" si="0"/>
        <v>469595.93240148132</v>
      </c>
      <c r="I33" s="3"/>
      <c r="J33" s="4"/>
      <c r="K33" s="4"/>
    </row>
    <row r="34" spans="1:11" s="5" customFormat="1" hidden="1" x14ac:dyDescent="0.15">
      <c r="A34" s="17">
        <v>38930</v>
      </c>
      <c r="B34" s="17">
        <v>38960</v>
      </c>
      <c r="C34" s="18">
        <v>0.1502</v>
      </c>
      <c r="D34" s="18">
        <f t="shared" si="1"/>
        <v>0.2253</v>
      </c>
      <c r="E34" s="18">
        <f t="shared" si="2"/>
        <v>1.7076303895518841E-2</v>
      </c>
      <c r="F34" s="18">
        <f t="shared" si="3"/>
        <v>1.7076303895518841E-2</v>
      </c>
      <c r="G34" s="21">
        <f t="shared" si="4"/>
        <v>30</v>
      </c>
      <c r="H34" s="20">
        <f t="shared" si="0"/>
        <v>467890.72673721623</v>
      </c>
      <c r="I34" s="3"/>
      <c r="J34" s="4"/>
      <c r="K34" s="4"/>
    </row>
    <row r="35" spans="1:11" s="5" customFormat="1" hidden="1" x14ac:dyDescent="0.15">
      <c r="A35" s="17">
        <v>38961</v>
      </c>
      <c r="B35" s="17">
        <v>38990</v>
      </c>
      <c r="C35" s="18">
        <v>0.15049999999999999</v>
      </c>
      <c r="D35" s="18">
        <f t="shared" si="1"/>
        <v>0.22575000000000001</v>
      </c>
      <c r="E35" s="18">
        <f t="shared" si="2"/>
        <v>1.7107426023065475E-2</v>
      </c>
      <c r="F35" s="18">
        <f t="shared" si="3"/>
        <v>1.7107426023065475E-2</v>
      </c>
      <c r="G35" s="21">
        <f t="shared" si="4"/>
        <v>30</v>
      </c>
      <c r="H35" s="20">
        <f t="shared" si="0"/>
        <v>468743.47303199401</v>
      </c>
      <c r="I35" s="3"/>
      <c r="J35" s="4"/>
      <c r="K35" s="4"/>
    </row>
    <row r="36" spans="1:11" s="5" customFormat="1" hidden="1" x14ac:dyDescent="0.15">
      <c r="A36" s="17">
        <v>38991</v>
      </c>
      <c r="B36" s="17">
        <v>39021</v>
      </c>
      <c r="C36" s="18">
        <v>0.1507</v>
      </c>
      <c r="D36" s="18">
        <f t="shared" si="1"/>
        <v>0.22605</v>
      </c>
      <c r="E36" s="18">
        <f t="shared" si="2"/>
        <v>1.7128168290016177E-2</v>
      </c>
      <c r="F36" s="18">
        <f t="shared" si="3"/>
        <v>1.7128168290016177E-2</v>
      </c>
      <c r="G36" s="21">
        <f t="shared" si="4"/>
        <v>30</v>
      </c>
      <c r="H36" s="20">
        <f t="shared" si="0"/>
        <v>469311.81114644324</v>
      </c>
      <c r="I36" s="3"/>
      <c r="J36" s="4"/>
      <c r="K36" s="4"/>
    </row>
    <row r="37" spans="1:11" s="5" customFormat="1" hidden="1" x14ac:dyDescent="0.15">
      <c r="A37" s="17">
        <v>39022</v>
      </c>
      <c r="B37" s="17">
        <v>39051</v>
      </c>
      <c r="C37" s="18">
        <v>0.1507</v>
      </c>
      <c r="D37" s="18">
        <f t="shared" si="1"/>
        <v>0.22605</v>
      </c>
      <c r="E37" s="18">
        <f t="shared" si="2"/>
        <v>1.7128168290016177E-2</v>
      </c>
      <c r="F37" s="18">
        <f t="shared" si="3"/>
        <v>1.7128168290016177E-2</v>
      </c>
      <c r="G37" s="21">
        <f t="shared" si="4"/>
        <v>30</v>
      </c>
      <c r="H37" s="20">
        <f t="shared" si="0"/>
        <v>469311.81114644324</v>
      </c>
      <c r="I37" s="3"/>
      <c r="J37" s="4"/>
      <c r="K37" s="4"/>
    </row>
    <row r="38" spans="1:11" s="5" customFormat="1" hidden="1" x14ac:dyDescent="0.15">
      <c r="A38" s="17">
        <v>39052</v>
      </c>
      <c r="B38" s="17">
        <v>39082</v>
      </c>
      <c r="C38" s="18">
        <v>0.1507</v>
      </c>
      <c r="D38" s="18">
        <f t="shared" si="1"/>
        <v>0.22605</v>
      </c>
      <c r="E38" s="18">
        <f t="shared" si="2"/>
        <v>1.7128168290016177E-2</v>
      </c>
      <c r="F38" s="18">
        <f t="shared" si="3"/>
        <v>1.7128168290016177E-2</v>
      </c>
      <c r="G38" s="21">
        <f t="shared" si="4"/>
        <v>30</v>
      </c>
      <c r="H38" s="20">
        <f t="shared" si="0"/>
        <v>469311.81114644324</v>
      </c>
      <c r="I38" s="3"/>
      <c r="J38" s="4"/>
      <c r="K38" s="4"/>
    </row>
    <row r="39" spans="1:11" s="5" customFormat="1" hidden="1" x14ac:dyDescent="0.15">
      <c r="A39" s="17">
        <v>39083</v>
      </c>
      <c r="B39" s="17">
        <v>39113</v>
      </c>
      <c r="C39" s="18">
        <v>0.13830000000000001</v>
      </c>
      <c r="D39" s="18">
        <f t="shared" si="1"/>
        <v>0.20745000000000002</v>
      </c>
      <c r="E39" s="18">
        <f t="shared" si="2"/>
        <v>1.5833263355760963E-2</v>
      </c>
      <c r="F39" s="18">
        <f t="shared" si="3"/>
        <v>1.5833263355760963E-2</v>
      </c>
      <c r="G39" s="21">
        <f t="shared" si="4"/>
        <v>30</v>
      </c>
      <c r="H39" s="20">
        <f t="shared" si="0"/>
        <v>433831.41594785039</v>
      </c>
      <c r="I39" s="3"/>
      <c r="J39" s="4"/>
      <c r="K39" s="4"/>
    </row>
    <row r="40" spans="1:11" s="5" customFormat="1" hidden="1" x14ac:dyDescent="0.15">
      <c r="A40" s="17">
        <v>39114</v>
      </c>
      <c r="B40" s="17">
        <v>39141</v>
      </c>
      <c r="C40" s="18">
        <v>0.13830000000000001</v>
      </c>
      <c r="D40" s="18">
        <f t="shared" si="1"/>
        <v>0.20745000000000002</v>
      </c>
      <c r="E40" s="18">
        <f t="shared" si="2"/>
        <v>1.5833263355760963E-2</v>
      </c>
      <c r="F40" s="18">
        <f t="shared" si="3"/>
        <v>1.5833263355760963E-2</v>
      </c>
      <c r="G40" s="21">
        <f t="shared" si="4"/>
        <v>30</v>
      </c>
      <c r="H40" s="20">
        <f t="shared" si="0"/>
        <v>433831.41594785039</v>
      </c>
      <c r="I40" s="3"/>
      <c r="J40" s="4"/>
      <c r="K40" s="4"/>
    </row>
    <row r="41" spans="1:11" s="5" customFormat="1" hidden="1" x14ac:dyDescent="0.15">
      <c r="A41" s="17">
        <v>39142</v>
      </c>
      <c r="B41" s="17">
        <v>39172</v>
      </c>
      <c r="C41" s="18">
        <v>0.13830000000000001</v>
      </c>
      <c r="D41" s="18">
        <f t="shared" si="1"/>
        <v>0.20745000000000002</v>
      </c>
      <c r="E41" s="18">
        <f t="shared" si="2"/>
        <v>1.5833263355760963E-2</v>
      </c>
      <c r="F41" s="18">
        <f t="shared" si="3"/>
        <v>1.5833263355760963E-2</v>
      </c>
      <c r="G41" s="21">
        <f t="shared" si="4"/>
        <v>30</v>
      </c>
      <c r="H41" s="20">
        <f t="shared" si="0"/>
        <v>433831.41594785039</v>
      </c>
      <c r="I41" s="3"/>
      <c r="J41" s="4"/>
      <c r="K41" s="4"/>
    </row>
    <row r="42" spans="1:11" s="5" customFormat="1" hidden="1" x14ac:dyDescent="0.15">
      <c r="A42" s="17">
        <v>39173</v>
      </c>
      <c r="B42" s="17">
        <v>39202</v>
      </c>
      <c r="C42" s="18">
        <v>0.16750000000000001</v>
      </c>
      <c r="D42" s="18">
        <f t="shared" si="1"/>
        <v>0.25125000000000003</v>
      </c>
      <c r="E42" s="18">
        <f t="shared" si="2"/>
        <v>1.8854123673782031E-2</v>
      </c>
      <c r="F42" s="18">
        <f t="shared" si="3"/>
        <v>1.8854123673782031E-2</v>
      </c>
      <c r="G42" s="21">
        <f t="shared" si="4"/>
        <v>30</v>
      </c>
      <c r="H42" s="20">
        <f t="shared" si="0"/>
        <v>516602.98866162763</v>
      </c>
      <c r="I42" s="3"/>
      <c r="J42" s="4"/>
      <c r="K42" s="4"/>
    </row>
    <row r="43" spans="1:11" s="5" customFormat="1" hidden="1" x14ac:dyDescent="0.15">
      <c r="A43" s="17">
        <v>39203</v>
      </c>
      <c r="B43" s="17">
        <v>39233</v>
      </c>
      <c r="C43" s="18">
        <v>0.16750000000000001</v>
      </c>
      <c r="D43" s="18">
        <f t="shared" si="1"/>
        <v>0.25125000000000003</v>
      </c>
      <c r="E43" s="18">
        <f t="shared" si="2"/>
        <v>1.8854123673782031E-2</v>
      </c>
      <c r="F43" s="18">
        <f t="shared" si="3"/>
        <v>1.8854123673782031E-2</v>
      </c>
      <c r="G43" s="21">
        <f t="shared" si="4"/>
        <v>30</v>
      </c>
      <c r="H43" s="20">
        <f t="shared" si="0"/>
        <v>516602.98866162763</v>
      </c>
      <c r="I43" s="3"/>
      <c r="J43" s="4"/>
      <c r="K43" s="4"/>
    </row>
    <row r="44" spans="1:11" s="5" customFormat="1" hidden="1" x14ac:dyDescent="0.15">
      <c r="A44" s="17">
        <v>39234</v>
      </c>
      <c r="B44" s="17">
        <v>39263</v>
      </c>
      <c r="C44" s="18">
        <v>0.16750000000000001</v>
      </c>
      <c r="D44" s="18">
        <f t="shared" si="1"/>
        <v>0.25125000000000003</v>
      </c>
      <c r="E44" s="18">
        <f t="shared" si="2"/>
        <v>1.8854123673782031E-2</v>
      </c>
      <c r="F44" s="18">
        <f t="shared" si="3"/>
        <v>1.8854123673782031E-2</v>
      </c>
      <c r="G44" s="21">
        <f t="shared" si="4"/>
        <v>30</v>
      </c>
      <c r="H44" s="20">
        <f t="shared" si="0"/>
        <v>516602.98866162763</v>
      </c>
      <c r="I44" s="3"/>
      <c r="J44" s="4"/>
      <c r="K44" s="4"/>
    </row>
    <row r="45" spans="1:11" s="5" customFormat="1" hidden="1" x14ac:dyDescent="0.15">
      <c r="A45" s="17">
        <v>39264</v>
      </c>
      <c r="B45" s="17">
        <v>39294</v>
      </c>
      <c r="C45" s="18">
        <v>0.19009999999999999</v>
      </c>
      <c r="D45" s="18">
        <f t="shared" si="1"/>
        <v>0.28515000000000001</v>
      </c>
      <c r="E45" s="18">
        <f t="shared" si="2"/>
        <v>2.1126354258853564E-2</v>
      </c>
      <c r="F45" s="18">
        <f t="shared" si="3"/>
        <v>2.1126354258853564E-2</v>
      </c>
      <c r="G45" s="21">
        <f t="shared" si="4"/>
        <v>30</v>
      </c>
      <c r="H45" s="20">
        <f t="shared" si="0"/>
        <v>578862.10669258761</v>
      </c>
      <c r="I45" s="3"/>
      <c r="J45" s="4"/>
      <c r="K45" s="4"/>
    </row>
    <row r="46" spans="1:11" s="5" customFormat="1" hidden="1" x14ac:dyDescent="0.15">
      <c r="A46" s="17">
        <v>39295</v>
      </c>
      <c r="B46" s="17">
        <v>39325</v>
      </c>
      <c r="C46" s="18">
        <v>0.19009999999999999</v>
      </c>
      <c r="D46" s="18">
        <f t="shared" si="1"/>
        <v>0.28515000000000001</v>
      </c>
      <c r="E46" s="18">
        <f t="shared" si="2"/>
        <v>2.1126354258853564E-2</v>
      </c>
      <c r="F46" s="18">
        <f t="shared" si="3"/>
        <v>2.1126354258853564E-2</v>
      </c>
      <c r="G46" s="21">
        <f t="shared" si="4"/>
        <v>30</v>
      </c>
      <c r="H46" s="20">
        <f t="shared" si="0"/>
        <v>578862.10669258761</v>
      </c>
      <c r="I46" s="3"/>
      <c r="J46" s="4"/>
      <c r="K46" s="4"/>
    </row>
    <row r="47" spans="1:11" s="5" customFormat="1" hidden="1" x14ac:dyDescent="0.15">
      <c r="A47" s="17">
        <v>39326</v>
      </c>
      <c r="B47" s="17">
        <v>39355</v>
      </c>
      <c r="C47" s="18">
        <v>0.19009999999999999</v>
      </c>
      <c r="D47" s="18">
        <f t="shared" si="1"/>
        <v>0.28515000000000001</v>
      </c>
      <c r="E47" s="18">
        <f t="shared" si="2"/>
        <v>2.1126354258853564E-2</v>
      </c>
      <c r="F47" s="18">
        <f t="shared" si="3"/>
        <v>2.1126354258853564E-2</v>
      </c>
      <c r="G47" s="21">
        <f t="shared" si="4"/>
        <v>30</v>
      </c>
      <c r="H47" s="20">
        <f t="shared" si="0"/>
        <v>578862.10669258761</v>
      </c>
      <c r="I47" s="3"/>
      <c r="J47" s="4"/>
      <c r="K47" s="4"/>
    </row>
    <row r="48" spans="1:11" s="5" customFormat="1" hidden="1" x14ac:dyDescent="0.15">
      <c r="A48" s="17">
        <v>39356</v>
      </c>
      <c r="B48" s="17">
        <v>39386</v>
      </c>
      <c r="C48" s="18">
        <v>0.21260000000000001</v>
      </c>
      <c r="D48" s="18">
        <f t="shared" si="1"/>
        <v>0.31890000000000002</v>
      </c>
      <c r="E48" s="18">
        <f t="shared" si="2"/>
        <v>2.3334593797462055E-2</v>
      </c>
      <c r="F48" s="18">
        <f t="shared" si="3"/>
        <v>2.3334593797462055E-2</v>
      </c>
      <c r="G48" s="21">
        <f t="shared" si="4"/>
        <v>30</v>
      </c>
      <c r="H48" s="20">
        <f t="shared" si="0"/>
        <v>639367.87005046033</v>
      </c>
      <c r="I48" s="3"/>
      <c r="J48" s="4"/>
      <c r="K48" s="4"/>
    </row>
    <row r="49" spans="1:11" s="5" customFormat="1" hidden="1" x14ac:dyDescent="0.15">
      <c r="A49" s="17">
        <v>39387</v>
      </c>
      <c r="B49" s="17">
        <v>39416</v>
      </c>
      <c r="C49" s="18">
        <v>0.21260000000000001</v>
      </c>
      <c r="D49" s="18">
        <f t="shared" si="1"/>
        <v>0.31890000000000002</v>
      </c>
      <c r="E49" s="18">
        <f t="shared" si="2"/>
        <v>2.3334593797462055E-2</v>
      </c>
      <c r="F49" s="18">
        <f t="shared" si="3"/>
        <v>2.3334593797462055E-2</v>
      </c>
      <c r="G49" s="21">
        <f t="shared" si="4"/>
        <v>30</v>
      </c>
      <c r="H49" s="20">
        <f t="shared" si="0"/>
        <v>639367.87005046033</v>
      </c>
      <c r="I49" s="3"/>
      <c r="J49" s="4"/>
      <c r="K49" s="4"/>
    </row>
    <row r="50" spans="1:11" s="5" customFormat="1" hidden="1" x14ac:dyDescent="0.15">
      <c r="A50" s="17">
        <v>39417</v>
      </c>
      <c r="B50" s="17">
        <v>39447</v>
      </c>
      <c r="C50" s="18">
        <v>0.21260000000000001</v>
      </c>
      <c r="D50" s="18">
        <f t="shared" si="1"/>
        <v>0.31890000000000002</v>
      </c>
      <c r="E50" s="18">
        <f t="shared" si="2"/>
        <v>2.3334593797462055E-2</v>
      </c>
      <c r="F50" s="18">
        <f t="shared" si="3"/>
        <v>2.3334593797462055E-2</v>
      </c>
      <c r="G50" s="21">
        <f t="shared" si="4"/>
        <v>30</v>
      </c>
      <c r="H50" s="20">
        <f t="shared" si="0"/>
        <v>639367.87005046033</v>
      </c>
      <c r="I50" s="3"/>
      <c r="J50" s="4"/>
      <c r="K50" s="4"/>
    </row>
    <row r="51" spans="1:11" s="5" customFormat="1" ht="3" hidden="1" customHeight="1" x14ac:dyDescent="0.15">
      <c r="A51" s="17">
        <v>39448</v>
      </c>
      <c r="B51" s="17">
        <v>39478</v>
      </c>
      <c r="C51" s="18">
        <v>0.21829999999999999</v>
      </c>
      <c r="D51" s="18">
        <f t="shared" si="1"/>
        <v>0.32745000000000002</v>
      </c>
      <c r="E51" s="18">
        <f t="shared" si="2"/>
        <v>2.3885786784519469E-2</v>
      </c>
      <c r="F51" s="18">
        <f t="shared" si="3"/>
        <v>2.3885786784519469E-2</v>
      </c>
      <c r="G51" s="21">
        <f t="shared" si="4"/>
        <v>30</v>
      </c>
      <c r="H51" s="20">
        <f t="shared" si="0"/>
        <v>654470.55789583351</v>
      </c>
      <c r="I51" s="3"/>
      <c r="J51" s="4"/>
      <c r="K51" s="4"/>
    </row>
    <row r="52" spans="1:11" s="5" customFormat="1" hidden="1" x14ac:dyDescent="0.15">
      <c r="A52" s="17">
        <v>39479</v>
      </c>
      <c r="B52" s="17">
        <v>39507</v>
      </c>
      <c r="C52" s="18">
        <v>0.21829999999999999</v>
      </c>
      <c r="D52" s="18">
        <f t="shared" si="1"/>
        <v>0.32745000000000002</v>
      </c>
      <c r="E52" s="18">
        <f t="shared" si="2"/>
        <v>2.3885786784519469E-2</v>
      </c>
      <c r="F52" s="18">
        <f t="shared" si="3"/>
        <v>2.3885786784519469E-2</v>
      </c>
      <c r="G52" s="21">
        <f t="shared" si="4"/>
        <v>30</v>
      </c>
      <c r="H52" s="20">
        <f t="shared" si="0"/>
        <v>654470.55789583351</v>
      </c>
      <c r="I52" s="3"/>
      <c r="J52" s="4"/>
      <c r="K52" s="4"/>
    </row>
    <row r="53" spans="1:11" s="5" customFormat="1" hidden="1" x14ac:dyDescent="0.15">
      <c r="A53" s="17">
        <v>39508</v>
      </c>
      <c r="B53" s="17">
        <v>39538</v>
      </c>
      <c r="C53" s="18">
        <v>0.21829999999999999</v>
      </c>
      <c r="D53" s="18">
        <f t="shared" si="1"/>
        <v>0.32745000000000002</v>
      </c>
      <c r="E53" s="18">
        <f t="shared" si="2"/>
        <v>2.3885786784519469E-2</v>
      </c>
      <c r="F53" s="18">
        <f t="shared" si="3"/>
        <v>2.3885786784519469E-2</v>
      </c>
      <c r="G53" s="21">
        <f t="shared" si="4"/>
        <v>30</v>
      </c>
      <c r="H53" s="20">
        <f t="shared" si="0"/>
        <v>654470.55789583351</v>
      </c>
      <c r="I53" s="3"/>
      <c r="J53" s="4"/>
      <c r="K53" s="4"/>
    </row>
    <row r="54" spans="1:11" s="5" customFormat="1" hidden="1" x14ac:dyDescent="0.15">
      <c r="A54" s="17">
        <v>39539</v>
      </c>
      <c r="B54" s="17">
        <v>39568</v>
      </c>
      <c r="C54" s="18">
        <v>0.21920000000000001</v>
      </c>
      <c r="D54" s="18">
        <f t="shared" si="1"/>
        <v>0.32879999999999998</v>
      </c>
      <c r="E54" s="18">
        <f t="shared" si="2"/>
        <v>2.3972519614323895E-2</v>
      </c>
      <c r="F54" s="18">
        <f t="shared" si="3"/>
        <v>2.3972519614323895E-2</v>
      </c>
      <c r="G54" s="21">
        <f t="shared" si="4"/>
        <v>30</v>
      </c>
      <c r="H54" s="20">
        <f t="shared" si="0"/>
        <v>656847.03743247467</v>
      </c>
      <c r="I54" s="3"/>
      <c r="J54" s="4"/>
      <c r="K54" s="4"/>
    </row>
    <row r="55" spans="1:11" s="5" customFormat="1" hidden="1" x14ac:dyDescent="0.15">
      <c r="A55" s="17">
        <v>39569</v>
      </c>
      <c r="B55" s="17">
        <v>39599</v>
      </c>
      <c r="C55" s="18">
        <v>0.21920000000000001</v>
      </c>
      <c r="D55" s="18">
        <f t="shared" si="1"/>
        <v>0.32879999999999998</v>
      </c>
      <c r="E55" s="18">
        <f t="shared" si="2"/>
        <v>2.3972519614323895E-2</v>
      </c>
      <c r="F55" s="18">
        <f t="shared" si="3"/>
        <v>2.3972519614323895E-2</v>
      </c>
      <c r="G55" s="21">
        <f t="shared" si="4"/>
        <v>30</v>
      </c>
      <c r="H55" s="20">
        <f t="shared" si="0"/>
        <v>656847.03743247467</v>
      </c>
      <c r="I55" s="3"/>
      <c r="J55" s="4"/>
      <c r="K55" s="4"/>
    </row>
    <row r="56" spans="1:11" s="5" customFormat="1" hidden="1" x14ac:dyDescent="0.15">
      <c r="A56" s="17">
        <v>39600</v>
      </c>
      <c r="B56" s="17">
        <v>39629</v>
      </c>
      <c r="C56" s="18">
        <v>0.21920000000000001</v>
      </c>
      <c r="D56" s="18">
        <f t="shared" si="1"/>
        <v>0.32879999999999998</v>
      </c>
      <c r="E56" s="18">
        <f t="shared" si="2"/>
        <v>2.3972519614323895E-2</v>
      </c>
      <c r="F56" s="18">
        <f t="shared" si="3"/>
        <v>2.3972519614323895E-2</v>
      </c>
      <c r="G56" s="21">
        <f t="shared" si="4"/>
        <v>30</v>
      </c>
      <c r="H56" s="20">
        <f t="shared" si="0"/>
        <v>656847.03743247467</v>
      </c>
      <c r="I56" s="3"/>
      <c r="J56" s="4"/>
      <c r="K56" s="4"/>
    </row>
    <row r="57" spans="1:11" s="5" customFormat="1" hidden="1" x14ac:dyDescent="0.15">
      <c r="A57" s="17">
        <v>39630</v>
      </c>
      <c r="B57" s="17">
        <v>39660</v>
      </c>
      <c r="C57" s="18">
        <v>0.21510000000000001</v>
      </c>
      <c r="D57" s="18">
        <f t="shared" si="1"/>
        <v>0.32264999999999999</v>
      </c>
      <c r="E57" s="18">
        <f t="shared" si="2"/>
        <v>2.3576747162256773E-2</v>
      </c>
      <c r="F57" s="18">
        <f t="shared" si="3"/>
        <v>2.3576747162256773E-2</v>
      </c>
      <c r="G57" s="21">
        <f t="shared" si="4"/>
        <v>30</v>
      </c>
      <c r="H57" s="20">
        <f t="shared" si="0"/>
        <v>646002.87224583561</v>
      </c>
      <c r="I57" s="3"/>
      <c r="J57" s="4"/>
      <c r="K57" s="4"/>
    </row>
    <row r="58" spans="1:11" s="5" customFormat="1" hidden="1" x14ac:dyDescent="0.15">
      <c r="A58" s="17">
        <v>39661</v>
      </c>
      <c r="B58" s="17">
        <v>39691</v>
      </c>
      <c r="C58" s="18">
        <v>0.21510000000000001</v>
      </c>
      <c r="D58" s="18">
        <f t="shared" si="1"/>
        <v>0.32264999999999999</v>
      </c>
      <c r="E58" s="18">
        <f t="shared" si="2"/>
        <v>2.3576747162256773E-2</v>
      </c>
      <c r="F58" s="18">
        <f t="shared" si="3"/>
        <v>2.3576747162256773E-2</v>
      </c>
      <c r="G58" s="21">
        <f t="shared" si="4"/>
        <v>30</v>
      </c>
      <c r="H58" s="20">
        <f t="shared" si="0"/>
        <v>646002.87224583561</v>
      </c>
      <c r="I58" s="3"/>
      <c r="J58" s="4"/>
      <c r="K58" s="4"/>
    </row>
    <row r="59" spans="1:11" s="5" customFormat="1" hidden="1" x14ac:dyDescent="0.15">
      <c r="A59" s="17">
        <v>39692</v>
      </c>
      <c r="B59" s="17">
        <v>39721</v>
      </c>
      <c r="C59" s="18">
        <v>0.21510000000000001</v>
      </c>
      <c r="D59" s="18">
        <f t="shared" si="1"/>
        <v>0.32264999999999999</v>
      </c>
      <c r="E59" s="18">
        <f t="shared" si="2"/>
        <v>2.3576747162256773E-2</v>
      </c>
      <c r="F59" s="18">
        <f t="shared" si="3"/>
        <v>2.3576747162256773E-2</v>
      </c>
      <c r="G59" s="21">
        <f t="shared" si="4"/>
        <v>30</v>
      </c>
      <c r="H59" s="20">
        <f t="shared" si="0"/>
        <v>646002.87224583561</v>
      </c>
      <c r="I59" s="3"/>
      <c r="J59" s="4"/>
      <c r="K59" s="4"/>
    </row>
    <row r="60" spans="1:11" s="5" customFormat="1" hidden="1" x14ac:dyDescent="0.15">
      <c r="A60" s="17">
        <v>39722</v>
      </c>
      <c r="B60" s="17">
        <v>39752</v>
      </c>
      <c r="C60" s="18">
        <v>0.2102</v>
      </c>
      <c r="D60" s="18">
        <f t="shared" si="1"/>
        <v>0.31530000000000002</v>
      </c>
      <c r="E60" s="18">
        <f t="shared" si="2"/>
        <v>2.3101532064367492E-2</v>
      </c>
      <c r="F60" s="18">
        <f t="shared" si="3"/>
        <v>2.3101532064367492E-2</v>
      </c>
      <c r="G60" s="21">
        <f t="shared" si="4"/>
        <v>30</v>
      </c>
      <c r="H60" s="20">
        <f t="shared" si="0"/>
        <v>632981.97856366925</v>
      </c>
      <c r="I60" s="3"/>
      <c r="J60" s="4"/>
      <c r="K60" s="4"/>
    </row>
    <row r="61" spans="1:11" s="5" customFormat="1" hidden="1" x14ac:dyDescent="0.15">
      <c r="A61" s="17">
        <v>39753</v>
      </c>
      <c r="B61" s="17">
        <v>39782</v>
      </c>
      <c r="C61" s="18">
        <v>0.2102</v>
      </c>
      <c r="D61" s="18">
        <f t="shared" si="1"/>
        <v>0.31530000000000002</v>
      </c>
      <c r="E61" s="18">
        <f t="shared" si="2"/>
        <v>2.3101532064367492E-2</v>
      </c>
      <c r="F61" s="18">
        <f t="shared" si="3"/>
        <v>2.3101532064367492E-2</v>
      </c>
      <c r="G61" s="21">
        <f t="shared" si="4"/>
        <v>30</v>
      </c>
      <c r="H61" s="20">
        <f t="shared" si="0"/>
        <v>632981.97856366925</v>
      </c>
      <c r="I61" s="3"/>
      <c r="J61" s="4"/>
      <c r="K61" s="4"/>
    </row>
    <row r="62" spans="1:11" s="5" customFormat="1" hidden="1" x14ac:dyDescent="0.15">
      <c r="A62" s="17">
        <v>39783</v>
      </c>
      <c r="B62" s="17">
        <v>39813</v>
      </c>
      <c r="C62" s="18">
        <v>0.2102</v>
      </c>
      <c r="D62" s="18">
        <f t="shared" si="1"/>
        <v>0.31530000000000002</v>
      </c>
      <c r="E62" s="18">
        <f t="shared" si="2"/>
        <v>2.3101532064367492E-2</v>
      </c>
      <c r="F62" s="18">
        <f t="shared" si="3"/>
        <v>2.3101532064367492E-2</v>
      </c>
      <c r="G62" s="21">
        <f t="shared" si="4"/>
        <v>30</v>
      </c>
      <c r="H62" s="20">
        <f t="shared" si="0"/>
        <v>632981.97856366925</v>
      </c>
      <c r="I62" s="3"/>
      <c r="J62" s="4"/>
      <c r="K62" s="4"/>
    </row>
    <row r="63" spans="1:11" s="5" customFormat="1" hidden="1" x14ac:dyDescent="0.15">
      <c r="A63" s="17">
        <v>39814</v>
      </c>
      <c r="B63" s="17">
        <v>39844</v>
      </c>
      <c r="C63" s="18">
        <v>0.20469999999999999</v>
      </c>
      <c r="D63" s="18">
        <f t="shared" si="1"/>
        <v>0.30704999999999999</v>
      </c>
      <c r="E63" s="18">
        <f t="shared" si="2"/>
        <v>2.2565219024870409E-2</v>
      </c>
      <c r="F63" s="18">
        <f t="shared" si="3"/>
        <v>2.2565219024870409E-2</v>
      </c>
      <c r="G63" s="21">
        <f t="shared" si="4"/>
        <v>30</v>
      </c>
      <c r="H63" s="20">
        <f t="shared" si="0"/>
        <v>618287.00128144922</v>
      </c>
      <c r="I63" s="3"/>
      <c r="J63" s="4"/>
      <c r="K63" s="4"/>
    </row>
    <row r="64" spans="1:11" s="5" customFormat="1" hidden="1" x14ac:dyDescent="0.15">
      <c r="A64" s="17">
        <v>39845</v>
      </c>
      <c r="B64" s="17">
        <v>39872</v>
      </c>
      <c r="C64" s="18">
        <v>0.20469999999999999</v>
      </c>
      <c r="D64" s="18">
        <f t="shared" si="1"/>
        <v>0.30704999999999999</v>
      </c>
      <c r="E64" s="18">
        <f t="shared" si="2"/>
        <v>2.2565219024870409E-2</v>
      </c>
      <c r="F64" s="18">
        <f t="shared" si="3"/>
        <v>2.2565219024870409E-2</v>
      </c>
      <c r="G64" s="21">
        <f t="shared" si="4"/>
        <v>30</v>
      </c>
      <c r="H64" s="20">
        <f t="shared" si="0"/>
        <v>618287.00128144922</v>
      </c>
      <c r="I64" s="3"/>
      <c r="J64" s="4"/>
      <c r="K64" s="4"/>
    </row>
    <row r="65" spans="1:11" s="5" customFormat="1" hidden="1" x14ac:dyDescent="0.15">
      <c r="A65" s="17">
        <v>39873</v>
      </c>
      <c r="B65" s="17">
        <v>39903</v>
      </c>
      <c r="C65" s="18">
        <v>0.20469999999999999</v>
      </c>
      <c r="D65" s="18">
        <f t="shared" si="1"/>
        <v>0.30704999999999999</v>
      </c>
      <c r="E65" s="18">
        <f t="shared" si="2"/>
        <v>2.2565219024870409E-2</v>
      </c>
      <c r="F65" s="18">
        <f t="shared" si="3"/>
        <v>2.2565219024870409E-2</v>
      </c>
      <c r="G65" s="21">
        <f t="shared" si="4"/>
        <v>30</v>
      </c>
      <c r="H65" s="20">
        <f t="shared" si="0"/>
        <v>618287.00128144922</v>
      </c>
      <c r="I65" s="3"/>
      <c r="J65" s="4"/>
      <c r="K65" s="4"/>
    </row>
    <row r="66" spans="1:11" s="5" customFormat="1" hidden="1" x14ac:dyDescent="0.15">
      <c r="A66" s="17">
        <v>39904</v>
      </c>
      <c r="B66" s="17">
        <v>39933</v>
      </c>
      <c r="C66" s="18">
        <v>0.20280000000000001</v>
      </c>
      <c r="D66" s="18">
        <f t="shared" si="1"/>
        <v>0.30420000000000003</v>
      </c>
      <c r="E66" s="18">
        <f t="shared" si="2"/>
        <v>2.2379225919199275E-2</v>
      </c>
      <c r="F66" s="18">
        <f t="shared" si="3"/>
        <v>2.2379225919199275E-2</v>
      </c>
      <c r="G66" s="21">
        <f t="shared" si="4"/>
        <v>30</v>
      </c>
      <c r="H66" s="20">
        <f t="shared" si="0"/>
        <v>613190.79018606013</v>
      </c>
      <c r="I66" s="3"/>
      <c r="J66" s="4"/>
      <c r="K66" s="4"/>
    </row>
    <row r="67" spans="1:11" s="5" customFormat="1" hidden="1" x14ac:dyDescent="0.15">
      <c r="A67" s="17">
        <v>39934</v>
      </c>
      <c r="B67" s="17">
        <v>39964</v>
      </c>
      <c r="C67" s="18">
        <v>0.20280000000000001</v>
      </c>
      <c r="D67" s="18">
        <f t="shared" si="1"/>
        <v>0.30420000000000003</v>
      </c>
      <c r="E67" s="18">
        <f t="shared" si="2"/>
        <v>2.2379225919199275E-2</v>
      </c>
      <c r="F67" s="18">
        <f t="shared" si="3"/>
        <v>2.2379225919199275E-2</v>
      </c>
      <c r="G67" s="21">
        <f t="shared" si="4"/>
        <v>30</v>
      </c>
      <c r="H67" s="20">
        <f t="shared" si="0"/>
        <v>613190.79018606013</v>
      </c>
      <c r="I67" s="3"/>
      <c r="J67" s="4"/>
      <c r="K67" s="4"/>
    </row>
    <row r="68" spans="1:11" s="5" customFormat="1" hidden="1" x14ac:dyDescent="0.15">
      <c r="A68" s="17">
        <v>39965</v>
      </c>
      <c r="B68" s="17">
        <v>39994</v>
      </c>
      <c r="C68" s="18">
        <v>0.20280000000000001</v>
      </c>
      <c r="D68" s="18">
        <f t="shared" si="1"/>
        <v>0.30420000000000003</v>
      </c>
      <c r="E68" s="18">
        <f t="shared" si="2"/>
        <v>2.2379225919199275E-2</v>
      </c>
      <c r="F68" s="18">
        <f t="shared" si="3"/>
        <v>2.2379225919199275E-2</v>
      </c>
      <c r="G68" s="21">
        <f t="shared" si="4"/>
        <v>30</v>
      </c>
      <c r="H68" s="20">
        <f t="shared" si="0"/>
        <v>613190.79018606013</v>
      </c>
      <c r="I68" s="3"/>
      <c r="J68" s="4"/>
      <c r="K68" s="4"/>
    </row>
    <row r="69" spans="1:11" s="5" customFormat="1" hidden="1" x14ac:dyDescent="0.15">
      <c r="A69" s="17">
        <v>39995</v>
      </c>
      <c r="B69" s="17">
        <v>40025</v>
      </c>
      <c r="C69" s="18">
        <v>0.1865</v>
      </c>
      <c r="D69" s="18">
        <f t="shared" si="1"/>
        <v>0.27975</v>
      </c>
      <c r="E69" s="18">
        <f t="shared" si="2"/>
        <v>2.0768112667255201E-2</v>
      </c>
      <c r="F69" s="18">
        <f t="shared" si="3"/>
        <v>2.0768112667255201E-2</v>
      </c>
      <c r="G69" s="21">
        <f t="shared" si="4"/>
        <v>30</v>
      </c>
      <c r="H69" s="20">
        <f t="shared" si="0"/>
        <v>569046.28708279249</v>
      </c>
      <c r="I69" s="3"/>
      <c r="J69" s="4"/>
      <c r="K69" s="4"/>
    </row>
    <row r="70" spans="1:11" s="5" customFormat="1" hidden="1" x14ac:dyDescent="0.15">
      <c r="A70" s="17">
        <v>40026</v>
      </c>
      <c r="B70" s="17">
        <v>40056</v>
      </c>
      <c r="C70" s="18">
        <v>0.1865</v>
      </c>
      <c r="D70" s="18">
        <f t="shared" si="1"/>
        <v>0.27975</v>
      </c>
      <c r="E70" s="18">
        <f t="shared" si="2"/>
        <v>2.0768112667255201E-2</v>
      </c>
      <c r="F70" s="18">
        <f t="shared" si="3"/>
        <v>2.0768112667255201E-2</v>
      </c>
      <c r="G70" s="21">
        <f t="shared" si="4"/>
        <v>30</v>
      </c>
      <c r="H70" s="20">
        <f t="shared" si="0"/>
        <v>569046.28708279249</v>
      </c>
      <c r="I70" s="3"/>
      <c r="J70" s="4"/>
      <c r="K70" s="4"/>
    </row>
    <row r="71" spans="1:11" s="5" customFormat="1" hidden="1" x14ac:dyDescent="0.15">
      <c r="A71" s="17">
        <v>40057</v>
      </c>
      <c r="B71" s="17">
        <v>40086</v>
      </c>
      <c r="C71" s="18">
        <v>0.1865</v>
      </c>
      <c r="D71" s="18">
        <f t="shared" si="1"/>
        <v>0.27975</v>
      </c>
      <c r="E71" s="18">
        <f t="shared" si="2"/>
        <v>2.0768112667255201E-2</v>
      </c>
      <c r="F71" s="18">
        <f t="shared" si="3"/>
        <v>2.0768112667255201E-2</v>
      </c>
      <c r="G71" s="21">
        <f t="shared" si="4"/>
        <v>30</v>
      </c>
      <c r="H71" s="20">
        <f t="shared" si="0"/>
        <v>569046.28708279249</v>
      </c>
      <c r="I71" s="3"/>
      <c r="J71" s="4"/>
      <c r="K71" s="4"/>
    </row>
    <row r="72" spans="1:11" s="5" customFormat="1" hidden="1" x14ac:dyDescent="0.15">
      <c r="A72" s="17">
        <v>40087</v>
      </c>
      <c r="B72" s="17">
        <v>40117</v>
      </c>
      <c r="C72" s="18">
        <v>0.17280000000000001</v>
      </c>
      <c r="D72" s="18">
        <f t="shared" si="1"/>
        <v>0.25919999999999999</v>
      </c>
      <c r="E72" s="18">
        <f t="shared" si="2"/>
        <v>1.9392012318319551E-2</v>
      </c>
      <c r="F72" s="18">
        <f t="shared" si="3"/>
        <v>1.9392012318319551E-2</v>
      </c>
      <c r="G72" s="21">
        <f t="shared" si="4"/>
        <v>30</v>
      </c>
      <c r="H72" s="20">
        <f t="shared" si="0"/>
        <v>531341.13752195577</v>
      </c>
      <c r="I72" s="3"/>
      <c r="J72" s="4"/>
      <c r="K72" s="4"/>
    </row>
    <row r="73" spans="1:11" s="5" customFormat="1" hidden="1" x14ac:dyDescent="0.15">
      <c r="A73" s="17">
        <v>40118</v>
      </c>
      <c r="B73" s="17">
        <v>40147</v>
      </c>
      <c r="C73" s="18">
        <v>0.17280000000000001</v>
      </c>
      <c r="D73" s="18">
        <f t="shared" si="1"/>
        <v>0.25919999999999999</v>
      </c>
      <c r="E73" s="18">
        <f t="shared" si="2"/>
        <v>1.9392012318319551E-2</v>
      </c>
      <c r="F73" s="18">
        <f t="shared" si="3"/>
        <v>1.9392012318319551E-2</v>
      </c>
      <c r="G73" s="21">
        <f t="shared" si="4"/>
        <v>30</v>
      </c>
      <c r="H73" s="20">
        <f t="shared" si="0"/>
        <v>531341.13752195577</v>
      </c>
      <c r="I73" s="3"/>
      <c r="J73" s="4"/>
      <c r="K73" s="4"/>
    </row>
    <row r="74" spans="1:11" s="5" customFormat="1" hidden="1" x14ac:dyDescent="0.15">
      <c r="A74" s="17">
        <v>40148</v>
      </c>
      <c r="B74" s="17">
        <v>40178</v>
      </c>
      <c r="C74" s="18">
        <v>0.17280000000000001</v>
      </c>
      <c r="D74" s="18">
        <f t="shared" si="1"/>
        <v>0.25919999999999999</v>
      </c>
      <c r="E74" s="18">
        <f t="shared" si="2"/>
        <v>1.9392012318319551E-2</v>
      </c>
      <c r="F74" s="18">
        <f t="shared" si="3"/>
        <v>1.9392012318319551E-2</v>
      </c>
      <c r="G74" s="21">
        <f t="shared" si="4"/>
        <v>30</v>
      </c>
      <c r="H74" s="20">
        <f t="shared" si="0"/>
        <v>531341.13752195577</v>
      </c>
      <c r="I74" s="3"/>
      <c r="J74" s="4"/>
      <c r="K74" s="4"/>
    </row>
    <row r="75" spans="1:11" s="5" customFormat="1" hidden="1" x14ac:dyDescent="0.15">
      <c r="A75" s="17">
        <v>40179</v>
      </c>
      <c r="B75" s="17">
        <v>40209</v>
      </c>
      <c r="C75" s="18">
        <v>0.16139999999999999</v>
      </c>
      <c r="D75" s="18">
        <f t="shared" si="1"/>
        <v>0.24209999999999998</v>
      </c>
      <c r="E75" s="18">
        <f t="shared" si="2"/>
        <v>1.8231152792165028E-2</v>
      </c>
      <c r="F75" s="18">
        <f t="shared" si="3"/>
        <v>1.8231152792165028E-2</v>
      </c>
      <c r="G75" s="21">
        <f t="shared" si="4"/>
        <v>30</v>
      </c>
      <c r="H75" s="20">
        <f t="shared" si="0"/>
        <v>499533.58650532184</v>
      </c>
      <c r="I75" s="3"/>
      <c r="J75" s="4"/>
      <c r="K75" s="4"/>
    </row>
    <row r="76" spans="1:11" s="5" customFormat="1" hidden="1" x14ac:dyDescent="0.15">
      <c r="A76" s="17">
        <v>40210</v>
      </c>
      <c r="B76" s="17">
        <v>40237</v>
      </c>
      <c r="C76" s="18">
        <v>0.16139999999999999</v>
      </c>
      <c r="D76" s="18">
        <f t="shared" si="1"/>
        <v>0.24209999999999998</v>
      </c>
      <c r="E76" s="18">
        <f t="shared" si="2"/>
        <v>1.8231152792165028E-2</v>
      </c>
      <c r="F76" s="18">
        <f t="shared" si="3"/>
        <v>1.8231152792165028E-2</v>
      </c>
      <c r="G76" s="21">
        <f t="shared" si="4"/>
        <v>30</v>
      </c>
      <c r="H76" s="20">
        <f t="shared" si="0"/>
        <v>499533.58650532184</v>
      </c>
      <c r="I76" s="3"/>
      <c r="J76" s="4"/>
      <c r="K76" s="4"/>
    </row>
    <row r="77" spans="1:11" s="5" customFormat="1" hidden="1" x14ac:dyDescent="0.15">
      <c r="A77" s="17">
        <v>40238</v>
      </c>
      <c r="B77" s="17">
        <v>40268</v>
      </c>
      <c r="C77" s="18">
        <v>0.16139999999999999</v>
      </c>
      <c r="D77" s="18">
        <f t="shared" si="1"/>
        <v>0.24209999999999998</v>
      </c>
      <c r="E77" s="18">
        <f t="shared" si="2"/>
        <v>1.8231152792165028E-2</v>
      </c>
      <c r="F77" s="18">
        <f t="shared" si="3"/>
        <v>1.8231152792165028E-2</v>
      </c>
      <c r="G77" s="21">
        <f t="shared" si="4"/>
        <v>30</v>
      </c>
      <c r="H77" s="20">
        <f t="shared" si="0"/>
        <v>499533.58650532184</v>
      </c>
      <c r="I77" s="3"/>
      <c r="J77" s="4"/>
      <c r="K77" s="4"/>
    </row>
    <row r="78" spans="1:11" s="5" customFormat="1" hidden="1" x14ac:dyDescent="0.15">
      <c r="A78" s="17">
        <v>40269</v>
      </c>
      <c r="B78" s="17">
        <v>40298</v>
      </c>
      <c r="C78" s="18">
        <v>0.15310000000000001</v>
      </c>
      <c r="D78" s="18">
        <f>IF(A78="","",C78*1.5)</f>
        <v>0.22965000000000002</v>
      </c>
      <c r="E78" s="18">
        <f t="shared" si="2"/>
        <v>1.7376713266464616E-2</v>
      </c>
      <c r="F78" s="18">
        <f>IF(A78="","",IF(D$9=0,E78,MIN(E78,D$9)))</f>
        <v>1.7376713266464616E-2</v>
      </c>
      <c r="G78" s="21">
        <f>IF(A78="","",DAYS360(A78,B78+(1)))</f>
        <v>30</v>
      </c>
      <c r="H78" s="20">
        <f t="shared" si="0"/>
        <v>476121.9435011305</v>
      </c>
      <c r="I78" s="3"/>
      <c r="J78" s="4"/>
      <c r="K78" s="4"/>
    </row>
    <row r="79" spans="1:11" s="5" customFormat="1" hidden="1" x14ac:dyDescent="0.15">
      <c r="A79" s="17">
        <v>40299</v>
      </c>
      <c r="B79" s="17">
        <v>40329</v>
      </c>
      <c r="C79" s="18">
        <v>0.15310000000000001</v>
      </c>
      <c r="D79" s="18">
        <f>IF(A79="","",C79*1.5)</f>
        <v>0.22965000000000002</v>
      </c>
      <c r="E79" s="18">
        <f t="shared" si="2"/>
        <v>1.7376713266464616E-2</v>
      </c>
      <c r="F79" s="18">
        <f>IF(A79="","",IF(D$9=0,E79,MIN(E79,D$9)))</f>
        <v>1.7376713266464616E-2</v>
      </c>
      <c r="G79" s="21">
        <f>IF(A79="","",DAYS360(A79,B79+(1)))</f>
        <v>30</v>
      </c>
      <c r="H79" s="20">
        <f t="shared" si="0"/>
        <v>476121.9435011305</v>
      </c>
      <c r="I79" s="3"/>
      <c r="J79" s="4"/>
      <c r="K79" s="4"/>
    </row>
    <row r="80" spans="1:11" s="5" customFormat="1" hidden="1" x14ac:dyDescent="0.15">
      <c r="A80" s="17">
        <v>40332</v>
      </c>
      <c r="B80" s="17">
        <v>40359</v>
      </c>
      <c r="C80" s="18">
        <v>0.15310000000000001</v>
      </c>
      <c r="D80" s="18">
        <f>IF(A80="","",C80*1.5)</f>
        <v>0.22965000000000002</v>
      </c>
      <c r="E80" s="18">
        <f>IF(D80="","", (POWER((1+D80),(1/12)))-1)</f>
        <v>1.7376713266464616E-2</v>
      </c>
      <c r="F80" s="18">
        <f>IF(A80="","",IF(D$9=0,E80,MIN(E80,D$9)))</f>
        <v>1.7376713266464616E-2</v>
      </c>
      <c r="G80" s="21">
        <f>IF(A80="","",DAYS360(A80,B80+(1)))</f>
        <v>28</v>
      </c>
      <c r="H80" s="20">
        <f>IF(G80="","",((B$11*F80)/30)*G80)</f>
        <v>444380.48060105514</v>
      </c>
      <c r="I80" s="3"/>
      <c r="J80" s="4"/>
      <c r="K80" s="4"/>
    </row>
    <row r="81" spans="1:11" s="5" customFormat="1" ht="2.25" hidden="1" customHeight="1" x14ac:dyDescent="0.15">
      <c r="A81" s="17">
        <v>40370</v>
      </c>
      <c r="B81" s="17">
        <v>40390</v>
      </c>
      <c r="C81" s="18">
        <v>0.14940000000000001</v>
      </c>
      <c r="D81" s="18">
        <f>IF(A81="","",C81*1.5)</f>
        <v>0.22410000000000002</v>
      </c>
      <c r="E81" s="18">
        <f>IF(D81="","", (POWER((1+D81),(1/12)))-1)</f>
        <v>1.6993260304198232E-2</v>
      </c>
      <c r="F81" s="18">
        <f>IF(A81="","",IF(D$9=0,E81,MIN(E81,D$9)))</f>
        <v>1.6993260304198232E-2</v>
      </c>
      <c r="G81" s="21">
        <v>30</v>
      </c>
      <c r="H81" s="20">
        <f>IF(G81="","",((B$11*F81)/30)*G81)</f>
        <v>465615.33233503153</v>
      </c>
      <c r="I81" s="3"/>
      <c r="J81" s="4"/>
      <c r="K81" s="4"/>
    </row>
    <row r="82" spans="1:11" s="5" customFormat="1" hidden="1" x14ac:dyDescent="0.15">
      <c r="A82" s="17">
        <v>40391</v>
      </c>
      <c r="B82" s="17">
        <v>40421</v>
      </c>
      <c r="C82" s="18">
        <v>0.14940000000000001</v>
      </c>
      <c r="D82" s="18">
        <f>IF(A82="","",C82*1.5)</f>
        <v>0.22410000000000002</v>
      </c>
      <c r="E82" s="18">
        <f>IF(D82="","", (POWER((1+D82),(1/12)))-1)</f>
        <v>1.6993260304198232E-2</v>
      </c>
      <c r="F82" s="18">
        <f>IF(A82="","",IF(D$9=0,E82,MIN(E82,D$9)))</f>
        <v>1.6993260304198232E-2</v>
      </c>
      <c r="G82" s="21">
        <f t="shared" ref="G82:G100" si="5">IF(A82="","",DAYS360(A82,B82+(1)))</f>
        <v>30</v>
      </c>
      <c r="H82" s="20">
        <f>IF(G82="","",((B$11*F82)/30)*G82)</f>
        <v>465615.33233503153</v>
      </c>
      <c r="I82" s="3"/>
      <c r="J82" s="4"/>
      <c r="K82" s="4"/>
    </row>
    <row r="83" spans="1:11" s="5" customFormat="1" hidden="1" x14ac:dyDescent="0.15">
      <c r="A83" s="17">
        <v>40422</v>
      </c>
      <c r="B83" s="17">
        <v>40451</v>
      </c>
      <c r="C83" s="18">
        <v>0.14940000000000001</v>
      </c>
      <c r="D83" s="18">
        <f t="shared" ref="D83:D146" si="6">IF(A83="","",C83*1.5)</f>
        <v>0.22410000000000002</v>
      </c>
      <c r="E83" s="18">
        <f t="shared" ref="E83:E121" si="7">IF(D83="","", (POWER((1+D83),(1/12)))-1)</f>
        <v>1.6993260304198232E-2</v>
      </c>
      <c r="F83" s="18">
        <f t="shared" ref="F83:F137" si="8">IF(A83="","",IF(D$9=0,E83,MIN(E83,D$9)))</f>
        <v>1.6993260304198232E-2</v>
      </c>
      <c r="G83" s="21">
        <f t="shared" si="5"/>
        <v>30</v>
      </c>
      <c r="H83" s="20">
        <f t="shared" ref="H83:H146" si="9">IF(G83="","",((B$11*F83)/30)*G83)</f>
        <v>465615.33233503153</v>
      </c>
    </row>
    <row r="84" spans="1:11" s="5" customFormat="1" hidden="1" x14ac:dyDescent="0.15">
      <c r="A84" s="17">
        <v>40452</v>
      </c>
      <c r="B84" s="17">
        <v>40482</v>
      </c>
      <c r="C84" s="18">
        <v>0.1421</v>
      </c>
      <c r="D84" s="18">
        <f t="shared" si="6"/>
        <v>0.21315000000000001</v>
      </c>
      <c r="E84" s="18">
        <f t="shared" si="7"/>
        <v>1.6232021011618469E-2</v>
      </c>
      <c r="F84" s="18">
        <f t="shared" si="8"/>
        <v>1.6232021011618469E-2</v>
      </c>
      <c r="G84" s="21">
        <f t="shared" si="5"/>
        <v>30</v>
      </c>
      <c r="H84" s="20">
        <f t="shared" si="9"/>
        <v>444757.37571834604</v>
      </c>
    </row>
    <row r="85" spans="1:11" s="5" customFormat="1" hidden="1" x14ac:dyDescent="0.15">
      <c r="A85" s="17">
        <v>40483</v>
      </c>
      <c r="B85" s="17">
        <v>40512</v>
      </c>
      <c r="C85" s="18">
        <v>0.1421</v>
      </c>
      <c r="D85" s="18">
        <f t="shared" si="6"/>
        <v>0.21315000000000001</v>
      </c>
      <c r="E85" s="18">
        <f t="shared" si="7"/>
        <v>1.6232021011618469E-2</v>
      </c>
      <c r="F85" s="18">
        <f t="shared" si="8"/>
        <v>1.6232021011618469E-2</v>
      </c>
      <c r="G85" s="21">
        <f t="shared" si="5"/>
        <v>30</v>
      </c>
      <c r="H85" s="20">
        <f t="shared" si="9"/>
        <v>444757.37571834604</v>
      </c>
    </row>
    <row r="86" spans="1:11" s="5" customFormat="1" hidden="1" x14ac:dyDescent="0.15">
      <c r="A86" s="17">
        <v>40513</v>
      </c>
      <c r="B86" s="17">
        <v>40543</v>
      </c>
      <c r="C86" s="18">
        <v>0.1421</v>
      </c>
      <c r="D86" s="18">
        <f t="shared" si="6"/>
        <v>0.21315000000000001</v>
      </c>
      <c r="E86" s="18">
        <f t="shared" si="7"/>
        <v>1.6232021011618469E-2</v>
      </c>
      <c r="F86" s="18">
        <f t="shared" si="8"/>
        <v>1.6232021011618469E-2</v>
      </c>
      <c r="G86" s="21">
        <f t="shared" si="5"/>
        <v>30</v>
      </c>
      <c r="H86" s="20">
        <f t="shared" si="9"/>
        <v>444757.37571834604</v>
      </c>
    </row>
    <row r="87" spans="1:11" s="5" customFormat="1" hidden="1" x14ac:dyDescent="0.15">
      <c r="A87" s="17">
        <v>40544</v>
      </c>
      <c r="B87" s="17">
        <v>40574</v>
      </c>
      <c r="C87" s="18">
        <v>0.15609999999999999</v>
      </c>
      <c r="D87" s="18">
        <f>IF(A87="","",C87*1.5)</f>
        <v>0.23414999999999997</v>
      </c>
      <c r="E87" s="18">
        <f t="shared" si="7"/>
        <v>1.7686458185695697E-2</v>
      </c>
      <c r="F87" s="18">
        <f>IF(A87="","",IF(D$9=0,E87,MIN(E87,D$9)))</f>
        <v>1.7686458185695697E-2</v>
      </c>
      <c r="G87" s="21">
        <f t="shared" si="5"/>
        <v>30</v>
      </c>
      <c r="H87" s="20">
        <f t="shared" si="9"/>
        <v>484608.95428806212</v>
      </c>
    </row>
    <row r="88" spans="1:11" s="5" customFormat="1" hidden="1" x14ac:dyDescent="0.15">
      <c r="A88" s="17">
        <v>40575</v>
      </c>
      <c r="B88" s="17">
        <v>40602</v>
      </c>
      <c r="C88" s="18">
        <v>0.15609999999999999</v>
      </c>
      <c r="D88" s="18">
        <f t="shared" si="6"/>
        <v>0.23414999999999997</v>
      </c>
      <c r="E88" s="18">
        <f t="shared" si="7"/>
        <v>1.7686458185695697E-2</v>
      </c>
      <c r="F88" s="18">
        <f t="shared" si="8"/>
        <v>1.7686458185695697E-2</v>
      </c>
      <c r="G88" s="21">
        <f t="shared" si="5"/>
        <v>30</v>
      </c>
      <c r="H88" s="20">
        <f t="shared" si="9"/>
        <v>484608.95428806212</v>
      </c>
    </row>
    <row r="89" spans="1:11" s="5" customFormat="1" hidden="1" x14ac:dyDescent="0.15">
      <c r="A89" s="17">
        <v>40603</v>
      </c>
      <c r="B89" s="17">
        <v>40633</v>
      </c>
      <c r="C89" s="18">
        <v>0.15609999999999999</v>
      </c>
      <c r="D89" s="18">
        <f t="shared" si="6"/>
        <v>0.23414999999999997</v>
      </c>
      <c r="E89" s="18">
        <f t="shared" si="7"/>
        <v>1.7686458185695697E-2</v>
      </c>
      <c r="F89" s="18">
        <f t="shared" si="8"/>
        <v>1.7686458185695697E-2</v>
      </c>
      <c r="G89" s="21">
        <f t="shared" si="5"/>
        <v>30</v>
      </c>
      <c r="H89" s="20">
        <f t="shared" si="9"/>
        <v>484608.95428806212</v>
      </c>
    </row>
    <row r="90" spans="1:11" s="5" customFormat="1" hidden="1" x14ac:dyDescent="0.15">
      <c r="A90" s="17">
        <v>40634</v>
      </c>
      <c r="B90" s="17">
        <v>40663</v>
      </c>
      <c r="C90" s="18">
        <v>0.1769</v>
      </c>
      <c r="D90" s="18">
        <f t="shared" si="6"/>
        <v>0.26534999999999997</v>
      </c>
      <c r="E90" s="18">
        <f t="shared" si="7"/>
        <v>1.9805983531357541E-2</v>
      </c>
      <c r="F90" s="18">
        <f t="shared" si="8"/>
        <v>1.9805983531357541E-2</v>
      </c>
      <c r="G90" s="21">
        <f t="shared" si="5"/>
        <v>30</v>
      </c>
      <c r="H90" s="20">
        <f t="shared" si="9"/>
        <v>542683.94875919656</v>
      </c>
    </row>
    <row r="91" spans="1:11" s="5" customFormat="1" hidden="1" x14ac:dyDescent="0.15">
      <c r="A91" s="19">
        <v>40664</v>
      </c>
      <c r="B91" s="19">
        <v>40694</v>
      </c>
      <c r="C91" s="18">
        <v>0.1769</v>
      </c>
      <c r="D91" s="18">
        <f t="shared" si="6"/>
        <v>0.26534999999999997</v>
      </c>
      <c r="E91" s="18">
        <f t="shared" si="7"/>
        <v>1.9805983531357541E-2</v>
      </c>
      <c r="F91" s="18">
        <f t="shared" si="8"/>
        <v>1.9805983531357541E-2</v>
      </c>
      <c r="G91" s="21">
        <f t="shared" si="5"/>
        <v>30</v>
      </c>
      <c r="H91" s="20">
        <f t="shared" si="9"/>
        <v>542683.94875919656</v>
      </c>
    </row>
    <row r="92" spans="1:11" s="5" customFormat="1" hidden="1" x14ac:dyDescent="0.15">
      <c r="A92" s="19">
        <v>40695</v>
      </c>
      <c r="B92" s="19">
        <v>40724</v>
      </c>
      <c r="C92" s="18">
        <v>0.1769</v>
      </c>
      <c r="D92" s="18">
        <f t="shared" si="6"/>
        <v>0.26534999999999997</v>
      </c>
      <c r="E92" s="18">
        <f t="shared" si="7"/>
        <v>1.9805983531357541E-2</v>
      </c>
      <c r="F92" s="18">
        <f t="shared" si="8"/>
        <v>1.9805983531357541E-2</v>
      </c>
      <c r="G92" s="21">
        <f t="shared" si="5"/>
        <v>30</v>
      </c>
      <c r="H92" s="20">
        <f t="shared" si="9"/>
        <v>542683.94875919656</v>
      </c>
    </row>
    <row r="93" spans="1:11" s="5" customFormat="1" hidden="1" x14ac:dyDescent="0.15">
      <c r="A93" s="19">
        <v>40725</v>
      </c>
      <c r="B93" s="19">
        <v>40755</v>
      </c>
      <c r="C93" s="18">
        <v>0.18629999999999999</v>
      </c>
      <c r="D93" s="18">
        <f t="shared" si="6"/>
        <v>0.27944999999999998</v>
      </c>
      <c r="E93" s="18">
        <f t="shared" si="7"/>
        <v>2.0748169752558221E-2</v>
      </c>
      <c r="F93" s="18">
        <f t="shared" si="8"/>
        <v>2.0748169752558221E-2</v>
      </c>
      <c r="G93" s="21">
        <f t="shared" si="5"/>
        <v>30</v>
      </c>
      <c r="H93" s="20">
        <f t="shared" si="9"/>
        <v>568499.8512200953</v>
      </c>
    </row>
    <row r="94" spans="1:11" s="5" customFormat="1" hidden="1" x14ac:dyDescent="0.15">
      <c r="A94" s="19">
        <v>40756</v>
      </c>
      <c r="B94" s="19">
        <v>40786</v>
      </c>
      <c r="C94" s="18">
        <v>0.18629999999999999</v>
      </c>
      <c r="D94" s="18">
        <f t="shared" si="6"/>
        <v>0.27944999999999998</v>
      </c>
      <c r="E94" s="18">
        <f t="shared" si="7"/>
        <v>2.0748169752558221E-2</v>
      </c>
      <c r="F94" s="18">
        <f t="shared" si="8"/>
        <v>2.0748169752558221E-2</v>
      </c>
      <c r="G94" s="21">
        <f t="shared" si="5"/>
        <v>30</v>
      </c>
      <c r="H94" s="20">
        <f t="shared" si="9"/>
        <v>568499.8512200953</v>
      </c>
    </row>
    <row r="95" spans="1:11" s="5" customFormat="1" hidden="1" x14ac:dyDescent="0.15">
      <c r="A95" s="19">
        <v>40787</v>
      </c>
      <c r="B95" s="19">
        <v>40816</v>
      </c>
      <c r="C95" s="18">
        <v>0.18629999999999999</v>
      </c>
      <c r="D95" s="18">
        <f t="shared" si="6"/>
        <v>0.27944999999999998</v>
      </c>
      <c r="E95" s="18">
        <f t="shared" si="7"/>
        <v>2.0748169752558221E-2</v>
      </c>
      <c r="F95" s="18">
        <f t="shared" si="8"/>
        <v>2.0748169752558221E-2</v>
      </c>
      <c r="G95" s="21">
        <f t="shared" si="5"/>
        <v>30</v>
      </c>
      <c r="H95" s="20">
        <f t="shared" si="9"/>
        <v>568499.8512200953</v>
      </c>
    </row>
    <row r="96" spans="1:11" s="5" customFormat="1" hidden="1" x14ac:dyDescent="0.15">
      <c r="A96" s="19">
        <v>40842</v>
      </c>
      <c r="B96" s="19">
        <v>40847</v>
      </c>
      <c r="C96" s="18">
        <v>0.19389999999999999</v>
      </c>
      <c r="D96" s="18">
        <f t="shared" si="6"/>
        <v>0.29085</v>
      </c>
      <c r="E96" s="18">
        <f t="shared" si="7"/>
        <v>2.1503004304595841E-2</v>
      </c>
      <c r="F96" s="18">
        <f t="shared" si="8"/>
        <v>2.1503004304595841E-2</v>
      </c>
      <c r="G96" s="21">
        <v>30</v>
      </c>
      <c r="H96" s="20">
        <f t="shared" si="9"/>
        <v>589182.31794592598</v>
      </c>
    </row>
    <row r="97" spans="1:8" s="5" customFormat="1" hidden="1" x14ac:dyDescent="0.15">
      <c r="A97" s="19">
        <v>40848</v>
      </c>
      <c r="B97" s="19">
        <v>40877</v>
      </c>
      <c r="C97" s="18">
        <v>0.19389999999999999</v>
      </c>
      <c r="D97" s="18">
        <f t="shared" si="6"/>
        <v>0.29085</v>
      </c>
      <c r="E97" s="18">
        <f t="shared" si="7"/>
        <v>2.1503004304595841E-2</v>
      </c>
      <c r="F97" s="18">
        <f t="shared" si="8"/>
        <v>2.1503004304595841E-2</v>
      </c>
      <c r="G97" s="21">
        <f t="shared" si="5"/>
        <v>30</v>
      </c>
      <c r="H97" s="20">
        <f t="shared" si="9"/>
        <v>589182.31794592598</v>
      </c>
    </row>
    <row r="98" spans="1:8" s="5" customFormat="1" hidden="1" x14ac:dyDescent="0.15">
      <c r="A98" s="19">
        <v>40878</v>
      </c>
      <c r="B98" s="19">
        <v>40908</v>
      </c>
      <c r="C98" s="18">
        <v>0.19389999999999999</v>
      </c>
      <c r="D98" s="18">
        <f t="shared" si="6"/>
        <v>0.29085</v>
      </c>
      <c r="E98" s="18">
        <f t="shared" si="7"/>
        <v>2.1503004304595841E-2</v>
      </c>
      <c r="F98" s="18">
        <f t="shared" si="8"/>
        <v>2.1503004304595841E-2</v>
      </c>
      <c r="G98" s="21">
        <f t="shared" si="5"/>
        <v>30</v>
      </c>
      <c r="H98" s="20">
        <f t="shared" si="9"/>
        <v>589182.31794592598</v>
      </c>
    </row>
    <row r="99" spans="1:8" s="5" customFormat="1" hidden="1" x14ac:dyDescent="0.15">
      <c r="A99" s="19">
        <v>40909</v>
      </c>
      <c r="B99" s="19">
        <v>40939</v>
      </c>
      <c r="C99" s="18">
        <v>0.19919999999999999</v>
      </c>
      <c r="D99" s="18">
        <f t="shared" si="6"/>
        <v>0.29879999999999995</v>
      </c>
      <c r="E99" s="18">
        <f t="shared" si="7"/>
        <v>2.2025793890954715E-2</v>
      </c>
      <c r="F99" s="18">
        <f t="shared" si="8"/>
        <v>2.2025793890954715E-2</v>
      </c>
      <c r="G99" s="21">
        <f t="shared" si="5"/>
        <v>30</v>
      </c>
      <c r="H99" s="20">
        <f t="shared" si="9"/>
        <v>603506.75261215924</v>
      </c>
    </row>
    <row r="100" spans="1:8" s="5" customFormat="1" hidden="1" x14ac:dyDescent="0.15">
      <c r="A100" s="19">
        <v>40940</v>
      </c>
      <c r="B100" s="19">
        <v>40968</v>
      </c>
      <c r="C100" s="18">
        <v>0.19919999999999999</v>
      </c>
      <c r="D100" s="18">
        <f t="shared" si="6"/>
        <v>0.29879999999999995</v>
      </c>
      <c r="E100" s="18">
        <f t="shared" si="7"/>
        <v>2.2025793890954715E-2</v>
      </c>
      <c r="F100" s="18">
        <f t="shared" si="8"/>
        <v>2.2025793890954715E-2</v>
      </c>
      <c r="G100" s="21">
        <f t="shared" si="5"/>
        <v>30</v>
      </c>
      <c r="H100" s="20">
        <f t="shared" si="9"/>
        <v>603506.75261215924</v>
      </c>
    </row>
    <row r="101" spans="1:8" s="5" customFormat="1" hidden="1" x14ac:dyDescent="0.15">
      <c r="A101" s="19">
        <v>40969</v>
      </c>
      <c r="B101" s="19">
        <v>40999</v>
      </c>
      <c r="C101" s="18">
        <v>0.19919999999999999</v>
      </c>
      <c r="D101" s="18">
        <f t="shared" si="6"/>
        <v>0.29879999999999995</v>
      </c>
      <c r="E101" s="18">
        <f t="shared" si="7"/>
        <v>2.2025793890954715E-2</v>
      </c>
      <c r="F101" s="18">
        <f t="shared" si="8"/>
        <v>2.2025793890954715E-2</v>
      </c>
      <c r="G101" s="21">
        <f>IF(A101="","",DAYS360(A101,B101+(1)))</f>
        <v>30</v>
      </c>
      <c r="H101" s="20">
        <f t="shared" si="9"/>
        <v>603506.75261215924</v>
      </c>
    </row>
    <row r="102" spans="1:8" s="5" customFormat="1" hidden="1" x14ac:dyDescent="0.15">
      <c r="A102" s="19">
        <v>41000</v>
      </c>
      <c r="B102" s="19">
        <v>41029</v>
      </c>
      <c r="C102" s="18">
        <v>0.20519999999999999</v>
      </c>
      <c r="D102" s="18">
        <f t="shared" si="6"/>
        <v>0.30779999999999996</v>
      </c>
      <c r="E102" s="18">
        <f t="shared" si="7"/>
        <v>2.261410278917575E-2</v>
      </c>
      <c r="F102" s="18">
        <f t="shared" si="8"/>
        <v>2.261410278917575E-2</v>
      </c>
      <c r="G102" s="21">
        <f t="shared" ref="G102:G150" si="10">IF(A102="","",DAYS360(A102,B102+(1)))</f>
        <v>30</v>
      </c>
      <c r="H102" s="20">
        <f t="shared" si="9"/>
        <v>619626.41642341553</v>
      </c>
    </row>
    <row r="103" spans="1:8" s="5" customFormat="1" hidden="1" x14ac:dyDescent="0.15">
      <c r="A103" s="19">
        <v>41030</v>
      </c>
      <c r="B103" s="19">
        <v>41060</v>
      </c>
      <c r="C103" s="18">
        <v>0.20519999999999999</v>
      </c>
      <c r="D103" s="18">
        <f t="shared" si="6"/>
        <v>0.30779999999999996</v>
      </c>
      <c r="E103" s="18">
        <f t="shared" si="7"/>
        <v>2.261410278917575E-2</v>
      </c>
      <c r="F103" s="18">
        <f t="shared" si="8"/>
        <v>2.261410278917575E-2</v>
      </c>
      <c r="G103" s="21">
        <f t="shared" si="10"/>
        <v>30</v>
      </c>
      <c r="H103" s="20">
        <f t="shared" si="9"/>
        <v>619626.41642341553</v>
      </c>
    </row>
    <row r="104" spans="1:8" s="5" customFormat="1" hidden="1" x14ac:dyDescent="0.15">
      <c r="A104" s="19">
        <v>41061</v>
      </c>
      <c r="B104" s="19">
        <v>41090</v>
      </c>
      <c r="C104" s="18">
        <v>0.20519999999999999</v>
      </c>
      <c r="D104" s="18">
        <f t="shared" si="6"/>
        <v>0.30779999999999996</v>
      </c>
      <c r="E104" s="18">
        <f t="shared" si="7"/>
        <v>2.261410278917575E-2</v>
      </c>
      <c r="F104" s="18">
        <f t="shared" si="8"/>
        <v>2.261410278917575E-2</v>
      </c>
      <c r="G104" s="21">
        <v>30</v>
      </c>
      <c r="H104" s="20">
        <f t="shared" si="9"/>
        <v>619626.41642341553</v>
      </c>
    </row>
    <row r="105" spans="1:8" s="5" customFormat="1" hidden="1" x14ac:dyDescent="0.15">
      <c r="A105" s="19">
        <v>41091</v>
      </c>
      <c r="B105" s="19">
        <v>41121</v>
      </c>
      <c r="C105" s="18">
        <v>0.20860000000000001</v>
      </c>
      <c r="D105" s="18">
        <f t="shared" si="6"/>
        <v>0.31290000000000001</v>
      </c>
      <c r="E105" s="18">
        <f t="shared" si="7"/>
        <v>2.2945832503501462E-2</v>
      </c>
      <c r="F105" s="18">
        <f t="shared" si="8"/>
        <v>2.2945832503501462E-2</v>
      </c>
      <c r="G105" s="21">
        <f t="shared" si="10"/>
        <v>30</v>
      </c>
      <c r="H105" s="20">
        <f t="shared" si="9"/>
        <v>628715.8105959401</v>
      </c>
    </row>
    <row r="106" spans="1:8" s="5" customFormat="1" hidden="1" x14ac:dyDescent="0.15">
      <c r="A106" s="19">
        <v>41122</v>
      </c>
      <c r="B106" s="19">
        <v>41152</v>
      </c>
      <c r="C106" s="18">
        <v>0.20860000000000001</v>
      </c>
      <c r="D106" s="18">
        <f t="shared" si="6"/>
        <v>0.31290000000000001</v>
      </c>
      <c r="E106" s="18">
        <f>IF(D106="","", (POWER((1+D106),(1/12)))-1)</f>
        <v>2.2945832503501462E-2</v>
      </c>
      <c r="F106" s="18">
        <f>IF(A106="","",IF(D$9=0,E106,MIN(E106,D$9)))</f>
        <v>2.2945832503501462E-2</v>
      </c>
      <c r="G106" s="21">
        <f t="shared" si="10"/>
        <v>30</v>
      </c>
      <c r="H106" s="20">
        <f t="shared" si="9"/>
        <v>628715.8105959401</v>
      </c>
    </row>
    <row r="107" spans="1:8" s="5" customFormat="1" hidden="1" x14ac:dyDescent="0.15">
      <c r="A107" s="19">
        <v>41153</v>
      </c>
      <c r="B107" s="19">
        <v>41182</v>
      </c>
      <c r="C107" s="18">
        <v>0.20860000000000001</v>
      </c>
      <c r="D107" s="18">
        <f t="shared" si="6"/>
        <v>0.31290000000000001</v>
      </c>
      <c r="E107" s="18">
        <f t="shared" si="7"/>
        <v>2.2945832503501462E-2</v>
      </c>
      <c r="F107" s="18">
        <f t="shared" si="8"/>
        <v>2.2945832503501462E-2</v>
      </c>
      <c r="G107" s="21">
        <f t="shared" si="10"/>
        <v>30</v>
      </c>
      <c r="H107" s="20">
        <f t="shared" si="9"/>
        <v>628715.8105959401</v>
      </c>
    </row>
    <row r="108" spans="1:8" s="5" customFormat="1" hidden="1" x14ac:dyDescent="0.15">
      <c r="A108" s="19">
        <v>41183</v>
      </c>
      <c r="B108" s="19">
        <v>41213</v>
      </c>
      <c r="C108" s="18">
        <v>0.2089</v>
      </c>
      <c r="D108" s="18">
        <f t="shared" si="6"/>
        <v>0.31335000000000002</v>
      </c>
      <c r="E108" s="18">
        <f t="shared" si="7"/>
        <v>2.2975046033702595E-2</v>
      </c>
      <c r="F108" s="18">
        <f t="shared" si="8"/>
        <v>2.2975046033702595E-2</v>
      </c>
      <c r="G108" s="21">
        <f t="shared" si="10"/>
        <v>30</v>
      </c>
      <c r="H108" s="20">
        <f t="shared" si="9"/>
        <v>629516.26132345106</v>
      </c>
    </row>
    <row r="109" spans="1:8" s="5" customFormat="1" hidden="1" x14ac:dyDescent="0.15">
      <c r="A109" s="19">
        <v>41214</v>
      </c>
      <c r="B109" s="19">
        <v>41243</v>
      </c>
      <c r="C109" s="18">
        <v>0.2089</v>
      </c>
      <c r="D109" s="18">
        <f t="shared" si="6"/>
        <v>0.31335000000000002</v>
      </c>
      <c r="E109" s="18">
        <f t="shared" si="7"/>
        <v>2.2975046033702595E-2</v>
      </c>
      <c r="F109" s="18">
        <f t="shared" si="8"/>
        <v>2.2975046033702595E-2</v>
      </c>
      <c r="G109" s="21">
        <f t="shared" si="10"/>
        <v>30</v>
      </c>
      <c r="H109" s="20">
        <f t="shared" si="9"/>
        <v>629516.26132345106</v>
      </c>
    </row>
    <row r="110" spans="1:8" s="5" customFormat="1" hidden="1" x14ac:dyDescent="0.15">
      <c r="A110" s="19">
        <v>41244</v>
      </c>
      <c r="B110" s="19">
        <v>41274</v>
      </c>
      <c r="C110" s="18">
        <v>0.2089</v>
      </c>
      <c r="D110" s="18">
        <f t="shared" si="6"/>
        <v>0.31335000000000002</v>
      </c>
      <c r="E110" s="18">
        <f t="shared" si="7"/>
        <v>2.2975046033702595E-2</v>
      </c>
      <c r="F110" s="18">
        <f t="shared" si="8"/>
        <v>2.2975046033702595E-2</v>
      </c>
      <c r="G110" s="21">
        <f t="shared" si="10"/>
        <v>30</v>
      </c>
      <c r="H110" s="20">
        <f t="shared" si="9"/>
        <v>629516.26132345106</v>
      </c>
    </row>
    <row r="111" spans="1:8" s="5" customFormat="1" hidden="1" x14ac:dyDescent="0.15">
      <c r="A111" s="19">
        <v>41275</v>
      </c>
      <c r="B111" s="19">
        <v>41305</v>
      </c>
      <c r="C111" s="18">
        <v>0.20749999999999999</v>
      </c>
      <c r="D111" s="18">
        <f t="shared" si="6"/>
        <v>0.31124999999999997</v>
      </c>
      <c r="E111" s="18">
        <f t="shared" si="7"/>
        <v>2.2838637639847281E-2</v>
      </c>
      <c r="F111" s="18">
        <f t="shared" si="8"/>
        <v>2.2838637639847281E-2</v>
      </c>
      <c r="G111" s="21">
        <f t="shared" si="10"/>
        <v>30</v>
      </c>
      <c r="H111" s="20">
        <f t="shared" si="9"/>
        <v>625778.67133181554</v>
      </c>
    </row>
    <row r="112" spans="1:8" s="5" customFormat="1" hidden="1" x14ac:dyDescent="0.15">
      <c r="A112" s="19">
        <v>41306</v>
      </c>
      <c r="B112" s="19">
        <v>41333</v>
      </c>
      <c r="C112" s="18">
        <v>0.20749999999999999</v>
      </c>
      <c r="D112" s="18">
        <f t="shared" si="6"/>
        <v>0.31124999999999997</v>
      </c>
      <c r="E112" s="18">
        <f t="shared" si="7"/>
        <v>2.2838637639847281E-2</v>
      </c>
      <c r="F112" s="18">
        <f t="shared" si="8"/>
        <v>2.2838637639847281E-2</v>
      </c>
      <c r="G112" s="21">
        <f t="shared" si="10"/>
        <v>30</v>
      </c>
      <c r="H112" s="20">
        <f t="shared" si="9"/>
        <v>625778.67133181554</v>
      </c>
    </row>
    <row r="113" spans="1:8" s="5" customFormat="1" hidden="1" x14ac:dyDescent="0.15">
      <c r="A113" s="19">
        <v>41334</v>
      </c>
      <c r="B113" s="19">
        <v>41364</v>
      </c>
      <c r="C113" s="18">
        <v>0.20749999999999999</v>
      </c>
      <c r="D113" s="18">
        <f t="shared" si="6"/>
        <v>0.31124999999999997</v>
      </c>
      <c r="E113" s="18">
        <f t="shared" si="7"/>
        <v>2.2838637639847281E-2</v>
      </c>
      <c r="F113" s="18">
        <f t="shared" si="8"/>
        <v>2.2838637639847281E-2</v>
      </c>
      <c r="G113" s="21">
        <f t="shared" si="10"/>
        <v>30</v>
      </c>
      <c r="H113" s="20">
        <f t="shared" si="9"/>
        <v>625778.67133181554</v>
      </c>
    </row>
    <row r="114" spans="1:8" s="5" customFormat="1" hidden="1" x14ac:dyDescent="0.15">
      <c r="A114" s="19">
        <v>41365</v>
      </c>
      <c r="B114" s="19">
        <v>41394</v>
      </c>
      <c r="C114" s="18">
        <v>0.20830000000000001</v>
      </c>
      <c r="D114" s="18">
        <f t="shared" si="6"/>
        <v>0.31245000000000001</v>
      </c>
      <c r="E114" s="18">
        <f t="shared" si="7"/>
        <v>2.2916609793260045E-2</v>
      </c>
      <c r="F114" s="18">
        <f t="shared" si="8"/>
        <v>2.2916609793260045E-2</v>
      </c>
      <c r="G114" s="21">
        <f t="shared" si="10"/>
        <v>30</v>
      </c>
      <c r="H114" s="20">
        <f t="shared" si="9"/>
        <v>627915.10833532526</v>
      </c>
    </row>
    <row r="115" spans="1:8" s="5" customFormat="1" hidden="1" x14ac:dyDescent="0.15">
      <c r="A115" s="19">
        <v>41395</v>
      </c>
      <c r="B115" s="19">
        <v>41425</v>
      </c>
      <c r="C115" s="18">
        <v>0.20830000000000001</v>
      </c>
      <c r="D115" s="18">
        <f t="shared" si="6"/>
        <v>0.31245000000000001</v>
      </c>
      <c r="E115" s="18">
        <f t="shared" si="7"/>
        <v>2.2916609793260045E-2</v>
      </c>
      <c r="F115" s="18">
        <f t="shared" si="8"/>
        <v>2.2916609793260045E-2</v>
      </c>
      <c r="G115" s="21">
        <f t="shared" si="10"/>
        <v>30</v>
      </c>
      <c r="H115" s="20">
        <f t="shared" si="9"/>
        <v>627915.10833532526</v>
      </c>
    </row>
    <row r="116" spans="1:8" s="5" customFormat="1" hidden="1" x14ac:dyDescent="0.15">
      <c r="A116" s="19">
        <v>41426</v>
      </c>
      <c r="B116" s="19">
        <v>41455</v>
      </c>
      <c r="C116" s="18">
        <v>0.20830000000000001</v>
      </c>
      <c r="D116" s="18">
        <f t="shared" si="6"/>
        <v>0.31245000000000001</v>
      </c>
      <c r="E116" s="18">
        <f t="shared" si="7"/>
        <v>2.2916609793260045E-2</v>
      </c>
      <c r="F116" s="18">
        <f t="shared" si="8"/>
        <v>2.2916609793260045E-2</v>
      </c>
      <c r="G116" s="21">
        <f t="shared" si="10"/>
        <v>30</v>
      </c>
      <c r="H116" s="20">
        <f t="shared" si="9"/>
        <v>627915.10833532526</v>
      </c>
    </row>
    <row r="117" spans="1:8" s="5" customFormat="1" hidden="1" x14ac:dyDescent="0.15">
      <c r="A117" s="19">
        <v>41456</v>
      </c>
      <c r="B117" s="19">
        <v>41486</v>
      </c>
      <c r="C117" s="18">
        <v>0.2034</v>
      </c>
      <c r="D117" s="18">
        <f t="shared" si="6"/>
        <v>0.30509999999999998</v>
      </c>
      <c r="E117" s="18">
        <f t="shared" si="7"/>
        <v>2.2438000800601765E-2</v>
      </c>
      <c r="F117" s="18">
        <f t="shared" si="8"/>
        <v>2.2438000800601765E-2</v>
      </c>
      <c r="G117" s="21">
        <f t="shared" si="10"/>
        <v>30</v>
      </c>
      <c r="H117" s="20">
        <f t="shared" si="9"/>
        <v>614801.22193648841</v>
      </c>
    </row>
    <row r="118" spans="1:8" s="5" customFormat="1" hidden="1" x14ac:dyDescent="0.15">
      <c r="A118" s="19">
        <v>41487</v>
      </c>
      <c r="B118" s="19">
        <v>41517</v>
      </c>
      <c r="C118" s="18">
        <v>0.2034</v>
      </c>
      <c r="D118" s="18">
        <f t="shared" si="6"/>
        <v>0.30509999999999998</v>
      </c>
      <c r="E118" s="18">
        <f t="shared" si="7"/>
        <v>2.2438000800601765E-2</v>
      </c>
      <c r="F118" s="18">
        <f t="shared" si="8"/>
        <v>2.2438000800601765E-2</v>
      </c>
      <c r="G118" s="21">
        <f t="shared" si="10"/>
        <v>30</v>
      </c>
      <c r="H118" s="20">
        <f t="shared" si="9"/>
        <v>614801.22193648841</v>
      </c>
    </row>
    <row r="119" spans="1:8" s="5" customFormat="1" hidden="1" x14ac:dyDescent="0.15">
      <c r="A119" s="19">
        <v>41518</v>
      </c>
      <c r="B119" s="19">
        <v>41547</v>
      </c>
      <c r="C119" s="18">
        <v>0.2034</v>
      </c>
      <c r="D119" s="18">
        <f t="shared" si="6"/>
        <v>0.30509999999999998</v>
      </c>
      <c r="E119" s="18">
        <f t="shared" si="7"/>
        <v>2.2438000800601765E-2</v>
      </c>
      <c r="F119" s="18">
        <f t="shared" si="8"/>
        <v>2.2438000800601765E-2</v>
      </c>
      <c r="G119" s="21">
        <f t="shared" si="10"/>
        <v>30</v>
      </c>
      <c r="H119" s="20">
        <f t="shared" si="9"/>
        <v>614801.22193648841</v>
      </c>
    </row>
    <row r="120" spans="1:8" s="5" customFormat="1" hidden="1" x14ac:dyDescent="0.15">
      <c r="A120" s="19">
        <v>41548</v>
      </c>
      <c r="B120" s="19">
        <v>41578</v>
      </c>
      <c r="C120" s="18">
        <v>0.19850000000000001</v>
      </c>
      <c r="D120" s="18">
        <f t="shared" si="6"/>
        <v>0.29775000000000001</v>
      </c>
      <c r="E120" s="18">
        <f t="shared" si="7"/>
        <v>2.1956914610111067E-2</v>
      </c>
      <c r="F120" s="18">
        <f t="shared" si="8"/>
        <v>2.1956914610111067E-2</v>
      </c>
      <c r="G120" s="21">
        <f t="shared" si="10"/>
        <v>30</v>
      </c>
      <c r="H120" s="20">
        <f t="shared" si="9"/>
        <v>601619.46031704324</v>
      </c>
    </row>
    <row r="121" spans="1:8" s="5" customFormat="1" hidden="1" x14ac:dyDescent="0.15">
      <c r="A121" s="19">
        <v>41579</v>
      </c>
      <c r="B121" s="19">
        <v>41608</v>
      </c>
      <c r="C121" s="18">
        <v>0.19850000000000001</v>
      </c>
      <c r="D121" s="18">
        <f t="shared" si="6"/>
        <v>0.29775000000000001</v>
      </c>
      <c r="E121" s="18">
        <f t="shared" si="7"/>
        <v>2.1956914610111067E-2</v>
      </c>
      <c r="F121" s="18">
        <f t="shared" si="8"/>
        <v>2.1956914610111067E-2</v>
      </c>
      <c r="G121" s="21">
        <f t="shared" si="10"/>
        <v>30</v>
      </c>
      <c r="H121" s="20">
        <f t="shared" si="9"/>
        <v>601619.46031704324</v>
      </c>
    </row>
    <row r="122" spans="1:8" s="5" customFormat="1" hidden="1" x14ac:dyDescent="0.15">
      <c r="A122" s="19">
        <v>41609</v>
      </c>
      <c r="B122" s="19">
        <v>41639</v>
      </c>
      <c r="C122" s="18">
        <v>0.19850000000000001</v>
      </c>
      <c r="D122" s="18">
        <f t="shared" si="6"/>
        <v>0.29775000000000001</v>
      </c>
      <c r="E122" s="18">
        <f>IF(D122="","", (POWER((1+D122),(1/12)))-1)</f>
        <v>2.1956914610111067E-2</v>
      </c>
      <c r="F122" s="18">
        <f t="shared" si="8"/>
        <v>2.1956914610111067E-2</v>
      </c>
      <c r="G122" s="21">
        <f t="shared" si="10"/>
        <v>30</v>
      </c>
      <c r="H122" s="20">
        <f t="shared" si="9"/>
        <v>601619.46031704324</v>
      </c>
    </row>
    <row r="123" spans="1:8" s="5" customFormat="1" hidden="1" x14ac:dyDescent="0.15">
      <c r="A123" s="19">
        <v>41640</v>
      </c>
      <c r="B123" s="19">
        <v>41670</v>
      </c>
      <c r="C123" s="18">
        <v>0.19650000000000001</v>
      </c>
      <c r="D123" s="18">
        <f t="shared" si="6"/>
        <v>0.29475000000000001</v>
      </c>
      <c r="E123" s="18">
        <f>IF(D123="","", (POWER((1+D123),(1/12)))-1)</f>
        <v>2.1759834797641986E-2</v>
      </c>
      <c r="F123" s="18">
        <f t="shared" si="8"/>
        <v>2.1759834797641986E-2</v>
      </c>
      <c r="G123" s="21">
        <f t="shared" si="10"/>
        <v>30</v>
      </c>
      <c r="H123" s="20">
        <f t="shared" si="9"/>
        <v>596219.47345539043</v>
      </c>
    </row>
    <row r="124" spans="1:8" s="5" customFormat="1" hidden="1" x14ac:dyDescent="0.15">
      <c r="A124" s="19">
        <v>41671</v>
      </c>
      <c r="B124" s="19">
        <v>41698</v>
      </c>
      <c r="C124" s="18">
        <v>0.19650000000000001</v>
      </c>
      <c r="D124" s="18">
        <f t="shared" si="6"/>
        <v>0.29475000000000001</v>
      </c>
      <c r="E124" s="18">
        <f>IF(D124="","", (POWER((1+D124),(1/12)))-1)</f>
        <v>2.1759834797641986E-2</v>
      </c>
      <c r="F124" s="18">
        <f t="shared" si="8"/>
        <v>2.1759834797641986E-2</v>
      </c>
      <c r="G124" s="21">
        <f t="shared" si="10"/>
        <v>30</v>
      </c>
      <c r="H124" s="20">
        <f t="shared" si="9"/>
        <v>596219.47345539043</v>
      </c>
    </row>
    <row r="125" spans="1:8" s="5" customFormat="1" hidden="1" x14ac:dyDescent="0.15">
      <c r="A125" s="19">
        <v>41699</v>
      </c>
      <c r="B125" s="19">
        <v>41729</v>
      </c>
      <c r="C125" s="18">
        <v>0.19650000000000001</v>
      </c>
      <c r="D125" s="18">
        <f t="shared" si="6"/>
        <v>0.29475000000000001</v>
      </c>
      <c r="E125" s="18">
        <f>IF(D125="","", (POWER((1+D125),(1/12)))-1)</f>
        <v>2.1759834797641986E-2</v>
      </c>
      <c r="F125" s="18">
        <f t="shared" si="8"/>
        <v>2.1759834797641986E-2</v>
      </c>
      <c r="G125" s="21">
        <f t="shared" si="10"/>
        <v>30</v>
      </c>
      <c r="H125" s="20">
        <f t="shared" si="9"/>
        <v>596219.47345539043</v>
      </c>
    </row>
    <row r="126" spans="1:8" s="5" customFormat="1" hidden="1" x14ac:dyDescent="0.15">
      <c r="A126" s="19">
        <v>41730</v>
      </c>
      <c r="B126" s="19">
        <v>41759</v>
      </c>
      <c r="C126" s="18">
        <v>0.1963</v>
      </c>
      <c r="D126" s="18">
        <f t="shared" si="6"/>
        <v>0.29444999999999999</v>
      </c>
      <c r="E126" s="18">
        <f t="shared" ref="E126:E137" si="11">IF(D126="","", (POWER((1+D126),(1/12)))-1)</f>
        <v>2.1740103800155453E-2</v>
      </c>
      <c r="F126" s="18">
        <f t="shared" si="8"/>
        <v>2.1740103800155453E-2</v>
      </c>
      <c r="G126" s="21">
        <f t="shared" si="10"/>
        <v>30</v>
      </c>
      <c r="H126" s="20">
        <f t="shared" si="9"/>
        <v>595678.84412425943</v>
      </c>
    </row>
    <row r="127" spans="1:8" s="5" customFormat="1" hidden="1" x14ac:dyDescent="0.15">
      <c r="A127" s="19">
        <v>41760</v>
      </c>
      <c r="B127" s="19">
        <v>41790</v>
      </c>
      <c r="C127" s="18">
        <v>0.1963</v>
      </c>
      <c r="D127" s="18">
        <f t="shared" si="6"/>
        <v>0.29444999999999999</v>
      </c>
      <c r="E127" s="18">
        <f t="shared" si="11"/>
        <v>2.1740103800155453E-2</v>
      </c>
      <c r="F127" s="18">
        <f t="shared" si="8"/>
        <v>2.1740103800155453E-2</v>
      </c>
      <c r="G127" s="21">
        <f t="shared" si="10"/>
        <v>30</v>
      </c>
      <c r="H127" s="20">
        <f t="shared" si="9"/>
        <v>595678.84412425943</v>
      </c>
    </row>
    <row r="128" spans="1:8" s="5" customFormat="1" hidden="1" x14ac:dyDescent="0.15">
      <c r="A128" s="19">
        <v>41791</v>
      </c>
      <c r="B128" s="19">
        <v>41820</v>
      </c>
      <c r="C128" s="18">
        <v>0.1963</v>
      </c>
      <c r="D128" s="18">
        <f t="shared" si="6"/>
        <v>0.29444999999999999</v>
      </c>
      <c r="E128" s="18">
        <f t="shared" si="11"/>
        <v>2.1740103800155453E-2</v>
      </c>
      <c r="F128" s="18">
        <f t="shared" si="8"/>
        <v>2.1740103800155453E-2</v>
      </c>
      <c r="G128" s="21">
        <f t="shared" si="10"/>
        <v>30</v>
      </c>
      <c r="H128" s="20">
        <f t="shared" si="9"/>
        <v>595678.84412425943</v>
      </c>
    </row>
    <row r="129" spans="1:8" s="5" customFormat="1" hidden="1" x14ac:dyDescent="0.15">
      <c r="A129" s="19">
        <v>41821</v>
      </c>
      <c r="B129" s="19">
        <v>41851</v>
      </c>
      <c r="C129" s="18">
        <v>0.1933</v>
      </c>
      <c r="D129" s="18">
        <f t="shared" si="6"/>
        <v>0.28994999999999999</v>
      </c>
      <c r="E129" s="18">
        <f t="shared" si="11"/>
        <v>2.1443634727683625E-2</v>
      </c>
      <c r="F129" s="18">
        <f t="shared" si="8"/>
        <v>2.1443634727683625E-2</v>
      </c>
      <c r="G129" s="21">
        <f t="shared" si="10"/>
        <v>30</v>
      </c>
      <c r="H129" s="20">
        <f t="shared" si="9"/>
        <v>587555.59153853136</v>
      </c>
    </row>
    <row r="130" spans="1:8" s="5" customFormat="1" hidden="1" x14ac:dyDescent="0.15">
      <c r="A130" s="19">
        <v>41852</v>
      </c>
      <c r="B130" s="19">
        <v>41882</v>
      </c>
      <c r="C130" s="18">
        <v>0.1933</v>
      </c>
      <c r="D130" s="18">
        <f t="shared" si="6"/>
        <v>0.28994999999999999</v>
      </c>
      <c r="E130" s="18">
        <f t="shared" si="11"/>
        <v>2.1443634727683625E-2</v>
      </c>
      <c r="F130" s="18">
        <f t="shared" si="8"/>
        <v>2.1443634727683625E-2</v>
      </c>
      <c r="G130" s="21">
        <f t="shared" si="10"/>
        <v>30</v>
      </c>
      <c r="H130" s="20">
        <f t="shared" si="9"/>
        <v>587555.59153853136</v>
      </c>
    </row>
    <row r="131" spans="1:8" s="5" customFormat="1" hidden="1" x14ac:dyDescent="0.15">
      <c r="A131" s="19">
        <v>41883</v>
      </c>
      <c r="B131" s="19">
        <v>41912</v>
      </c>
      <c r="C131" s="18">
        <v>0.1933</v>
      </c>
      <c r="D131" s="18">
        <f t="shared" si="6"/>
        <v>0.28994999999999999</v>
      </c>
      <c r="E131" s="18">
        <f t="shared" si="11"/>
        <v>2.1443634727683625E-2</v>
      </c>
      <c r="F131" s="18">
        <f t="shared" si="8"/>
        <v>2.1443634727683625E-2</v>
      </c>
      <c r="G131" s="21">
        <f t="shared" si="10"/>
        <v>30</v>
      </c>
      <c r="H131" s="20">
        <f t="shared" si="9"/>
        <v>587555.59153853136</v>
      </c>
    </row>
    <row r="132" spans="1:8" s="5" customFormat="1" hidden="1" x14ac:dyDescent="0.15">
      <c r="A132" s="19">
        <v>41913</v>
      </c>
      <c r="B132" s="19">
        <v>41943</v>
      </c>
      <c r="C132" s="18">
        <v>0.19170000000000001</v>
      </c>
      <c r="D132" s="18">
        <f t="shared" si="6"/>
        <v>0.28755000000000003</v>
      </c>
      <c r="E132" s="18">
        <f t="shared" si="11"/>
        <v>2.1285130025374244E-2</v>
      </c>
      <c r="F132" s="18">
        <f t="shared" si="8"/>
        <v>2.1285130025374244E-2</v>
      </c>
      <c r="G132" s="21">
        <f t="shared" si="10"/>
        <v>30</v>
      </c>
      <c r="H132" s="20">
        <f t="shared" si="9"/>
        <v>583212.56269525422</v>
      </c>
    </row>
    <row r="133" spans="1:8" s="5" customFormat="1" hidden="1" x14ac:dyDescent="0.15">
      <c r="A133" s="19">
        <v>41944</v>
      </c>
      <c r="B133" s="19">
        <v>41973</v>
      </c>
      <c r="C133" s="18">
        <v>0.19170000000000001</v>
      </c>
      <c r="D133" s="18">
        <f t="shared" si="6"/>
        <v>0.28755000000000003</v>
      </c>
      <c r="E133" s="18">
        <f t="shared" si="11"/>
        <v>2.1285130025374244E-2</v>
      </c>
      <c r="F133" s="18">
        <f t="shared" si="8"/>
        <v>2.1285130025374244E-2</v>
      </c>
      <c r="G133" s="21">
        <f t="shared" si="10"/>
        <v>30</v>
      </c>
      <c r="H133" s="20">
        <f t="shared" si="9"/>
        <v>583212.56269525422</v>
      </c>
    </row>
    <row r="134" spans="1:8" s="5" customFormat="1" hidden="1" x14ac:dyDescent="0.15">
      <c r="A134" s="19">
        <v>41974</v>
      </c>
      <c r="B134" s="19">
        <v>42004</v>
      </c>
      <c r="C134" s="18">
        <v>0.19170000000000001</v>
      </c>
      <c r="D134" s="18">
        <f t="shared" si="6"/>
        <v>0.28755000000000003</v>
      </c>
      <c r="E134" s="18">
        <f t="shared" si="11"/>
        <v>2.1285130025374244E-2</v>
      </c>
      <c r="F134" s="18">
        <f t="shared" si="8"/>
        <v>2.1285130025374244E-2</v>
      </c>
      <c r="G134" s="21">
        <f t="shared" si="10"/>
        <v>30</v>
      </c>
      <c r="H134" s="20">
        <f t="shared" si="9"/>
        <v>583212.56269525422</v>
      </c>
    </row>
    <row r="135" spans="1:8" s="5" customFormat="1" hidden="1" x14ac:dyDescent="0.15">
      <c r="A135" s="19">
        <v>42005</v>
      </c>
      <c r="B135" s="19">
        <v>42035</v>
      </c>
      <c r="C135" s="18">
        <v>0.19209999999999999</v>
      </c>
      <c r="D135" s="18">
        <f t="shared" si="6"/>
        <v>0.28815000000000002</v>
      </c>
      <c r="E135" s="18">
        <f t="shared" si="11"/>
        <v>2.1324781575405183E-2</v>
      </c>
      <c r="F135" s="18">
        <f t="shared" si="8"/>
        <v>2.1324781575405183E-2</v>
      </c>
      <c r="G135" s="21">
        <f t="shared" si="10"/>
        <v>30</v>
      </c>
      <c r="H135" s="20">
        <f t="shared" si="9"/>
        <v>584299.01516610198</v>
      </c>
    </row>
    <row r="136" spans="1:8" s="5" customFormat="1" ht="19.5" hidden="1" customHeight="1" x14ac:dyDescent="0.15">
      <c r="A136" s="19">
        <v>42063</v>
      </c>
      <c r="B136" s="19">
        <v>42063</v>
      </c>
      <c r="C136" s="18">
        <v>0.19209999999999999</v>
      </c>
      <c r="D136" s="18">
        <f t="shared" si="6"/>
        <v>0.28815000000000002</v>
      </c>
      <c r="E136" s="18">
        <f t="shared" si="11"/>
        <v>2.1324781575405183E-2</v>
      </c>
      <c r="F136" s="18">
        <f t="shared" si="8"/>
        <v>2.1324781575405183E-2</v>
      </c>
      <c r="G136" s="21">
        <v>1</v>
      </c>
      <c r="H136" s="20">
        <f t="shared" si="9"/>
        <v>19476.633838870064</v>
      </c>
    </row>
    <row r="137" spans="1:8" s="5" customFormat="1" ht="0.75" hidden="1" customHeight="1" x14ac:dyDescent="0.15">
      <c r="A137" s="19">
        <v>42064</v>
      </c>
      <c r="B137" s="19">
        <v>42094</v>
      </c>
      <c r="C137" s="18">
        <v>0.19209999999999999</v>
      </c>
      <c r="D137" s="18">
        <f t="shared" si="6"/>
        <v>0.28815000000000002</v>
      </c>
      <c r="E137" s="18">
        <f t="shared" si="11"/>
        <v>2.1324781575405183E-2</v>
      </c>
      <c r="F137" s="18">
        <f t="shared" si="8"/>
        <v>2.1324781575405183E-2</v>
      </c>
      <c r="G137" s="21">
        <f t="shared" si="10"/>
        <v>30</v>
      </c>
      <c r="H137" s="20">
        <f t="shared" si="9"/>
        <v>584299.01516610198</v>
      </c>
    </row>
    <row r="138" spans="1:8" s="5" customFormat="1" hidden="1" x14ac:dyDescent="0.15">
      <c r="A138" s="19">
        <v>42795</v>
      </c>
      <c r="B138" s="19">
        <v>42825</v>
      </c>
      <c r="C138" s="18">
        <v>0.22339999999999999</v>
      </c>
      <c r="D138" s="18">
        <f t="shared" si="6"/>
        <v>0.33509999999999995</v>
      </c>
      <c r="E138" s="18">
        <f>IF(D138="","", (POWER((1+D138),(1/12)))-1)</f>
        <v>2.4376207843189057E-2</v>
      </c>
      <c r="F138" s="18">
        <f>IF(A138="","",IF(D$9=0,E138,MIN(E138,D$9)))</f>
        <v>2.4376207843189057E-2</v>
      </c>
      <c r="G138" s="21">
        <f t="shared" si="10"/>
        <v>30</v>
      </c>
      <c r="H138" s="20">
        <f t="shared" si="9"/>
        <v>667908.09490338014</v>
      </c>
    </row>
    <row r="139" spans="1:8" s="5" customFormat="1" hidden="1" x14ac:dyDescent="0.15">
      <c r="A139" s="19">
        <v>42826</v>
      </c>
      <c r="B139" s="19">
        <v>42855</v>
      </c>
      <c r="C139" s="18">
        <v>0.2233</v>
      </c>
      <c r="D139" s="18">
        <f t="shared" si="6"/>
        <v>0.33494999999999997</v>
      </c>
      <c r="E139" s="18">
        <f>IF(D139="","", (POWER((1+D139),(1/12)))-1)</f>
        <v>2.4366616530168139E-2</v>
      </c>
      <c r="F139" s="18">
        <f>IF(A139="","",IF(D$9=0,E139,MIN(E139,D$9)))</f>
        <v>2.4366616530168139E-2</v>
      </c>
      <c r="G139" s="21">
        <f t="shared" si="10"/>
        <v>30</v>
      </c>
      <c r="H139" s="20">
        <f t="shared" si="9"/>
        <v>667645.29292660707</v>
      </c>
    </row>
    <row r="140" spans="1:8" s="5" customFormat="1" ht="27" hidden="1" customHeight="1" x14ac:dyDescent="0.15">
      <c r="A140" s="19">
        <v>42858</v>
      </c>
      <c r="B140" s="19">
        <v>42886</v>
      </c>
      <c r="C140" s="18">
        <v>0.2233</v>
      </c>
      <c r="D140" s="18">
        <f t="shared" si="6"/>
        <v>0.33494999999999997</v>
      </c>
      <c r="E140" s="18">
        <f>IF(D140="","", (POWER((1+D140),(1/12)))-1)</f>
        <v>2.4366616530168139E-2</v>
      </c>
      <c r="F140" s="18">
        <f>IF(A140="","",IF(D$9=0,E140,MIN(E140,D$9)))</f>
        <v>2.4366616530168139E-2</v>
      </c>
      <c r="G140" s="21">
        <v>30</v>
      </c>
      <c r="H140" s="20">
        <f t="shared" si="9"/>
        <v>667645.29292660707</v>
      </c>
    </row>
    <row r="141" spans="1:8" s="5" customFormat="1" ht="27" hidden="1" customHeight="1" x14ac:dyDescent="0.15">
      <c r="A141" s="19">
        <v>42887</v>
      </c>
      <c r="B141" s="19">
        <v>42916</v>
      </c>
      <c r="C141" s="18">
        <v>0.2233</v>
      </c>
      <c r="D141" s="18">
        <f t="shared" si="6"/>
        <v>0.33494999999999997</v>
      </c>
      <c r="E141" s="18">
        <f>IF(D141="","", (POWER((1+D141),(1/12)))-1)</f>
        <v>2.4366616530168139E-2</v>
      </c>
      <c r="F141" s="18">
        <f>IF(A141="","",IF(D$9=0,E141,MIN(E141,D$9)))</f>
        <v>2.4366616530168139E-2</v>
      </c>
      <c r="G141" s="21">
        <f t="shared" si="10"/>
        <v>30</v>
      </c>
      <c r="H141" s="20">
        <f t="shared" si="9"/>
        <v>667645.29292660707</v>
      </c>
    </row>
    <row r="142" spans="1:8" s="5" customFormat="1" ht="30.75" hidden="1" customHeight="1" x14ac:dyDescent="0.15">
      <c r="A142" s="19">
        <v>42917</v>
      </c>
      <c r="B142" s="19">
        <v>42947</v>
      </c>
      <c r="C142" s="18">
        <v>0.2198</v>
      </c>
      <c r="D142" s="18">
        <f t="shared" si="6"/>
        <v>0.32969999999999999</v>
      </c>
      <c r="E142" s="18">
        <f t="shared" ref="E142:E147" si="12">IF(D142="","", (POWER((1+D142),(1/12)))-1)</f>
        <v>2.4030296637850723E-2</v>
      </c>
      <c r="F142" s="18">
        <f t="shared" ref="F142:F147" si="13">IF(A142="","",IF(D$9=0,E142,MIN(E142,D$9)))</f>
        <v>2.4030296637850723E-2</v>
      </c>
      <c r="G142" s="21">
        <f t="shared" si="10"/>
        <v>30</v>
      </c>
      <c r="H142" s="20">
        <f t="shared" si="9"/>
        <v>658430.1278771098</v>
      </c>
    </row>
    <row r="143" spans="1:8" s="5" customFormat="1" ht="24.75" hidden="1" customHeight="1" x14ac:dyDescent="0.15">
      <c r="A143" s="19">
        <v>42948</v>
      </c>
      <c r="B143" s="19">
        <v>42978</v>
      </c>
      <c r="C143" s="18">
        <v>0.2198</v>
      </c>
      <c r="D143" s="18">
        <f t="shared" si="6"/>
        <v>0.32969999999999999</v>
      </c>
      <c r="E143" s="18">
        <f t="shared" si="12"/>
        <v>2.4030296637850723E-2</v>
      </c>
      <c r="F143" s="18">
        <f t="shared" si="13"/>
        <v>2.4030296637850723E-2</v>
      </c>
      <c r="G143" s="21">
        <f t="shared" si="10"/>
        <v>30</v>
      </c>
      <c r="H143" s="20">
        <f t="shared" si="9"/>
        <v>658430.1278771098</v>
      </c>
    </row>
    <row r="144" spans="1:8" s="5" customFormat="1" ht="23.25" hidden="1" customHeight="1" x14ac:dyDescent="0.15">
      <c r="A144" s="19">
        <v>42979</v>
      </c>
      <c r="B144" s="19">
        <v>43008</v>
      </c>
      <c r="C144" s="18">
        <v>0.21479999999999999</v>
      </c>
      <c r="D144" s="18">
        <f t="shared" si="6"/>
        <v>0.32219999999999999</v>
      </c>
      <c r="E144" s="18">
        <f t="shared" si="12"/>
        <v>2.3547722012123629E-2</v>
      </c>
      <c r="F144" s="18">
        <f t="shared" si="13"/>
        <v>2.3547722012123629E-2</v>
      </c>
      <c r="G144" s="21">
        <f t="shared" si="10"/>
        <v>30</v>
      </c>
      <c r="H144" s="20">
        <f t="shared" si="9"/>
        <v>645207.58313218737</v>
      </c>
    </row>
    <row r="145" spans="1:13" s="5" customFormat="1" ht="21" hidden="1" customHeight="1" x14ac:dyDescent="0.15">
      <c r="A145" s="19">
        <v>43009</v>
      </c>
      <c r="B145" s="19">
        <v>43039</v>
      </c>
      <c r="C145" s="18">
        <v>0.21149999999999999</v>
      </c>
      <c r="D145" s="18">
        <f t="shared" si="6"/>
        <v>0.31724999999999998</v>
      </c>
      <c r="E145" s="18">
        <f t="shared" si="12"/>
        <v>2.3227846316473233E-2</v>
      </c>
      <c r="F145" s="18">
        <f t="shared" si="13"/>
        <v>2.3227846316473233E-2</v>
      </c>
      <c r="G145" s="21">
        <f t="shared" si="10"/>
        <v>30</v>
      </c>
      <c r="H145" s="20">
        <f t="shared" si="9"/>
        <v>636442.98907136661</v>
      </c>
    </row>
    <row r="146" spans="1:13" s="5" customFormat="1" ht="21" hidden="1" customHeight="1" x14ac:dyDescent="0.15">
      <c r="A146" s="19">
        <v>43040</v>
      </c>
      <c r="B146" s="19">
        <v>43069</v>
      </c>
      <c r="C146" s="18">
        <v>0.20960000000000001</v>
      </c>
      <c r="D146" s="18">
        <f t="shared" si="6"/>
        <v>0.31440000000000001</v>
      </c>
      <c r="E146" s="18">
        <f t="shared" si="12"/>
        <v>2.3043175271197036E-2</v>
      </c>
      <c r="F146" s="18">
        <f t="shared" si="13"/>
        <v>2.3043175271197036E-2</v>
      </c>
      <c r="G146" s="21">
        <f t="shared" si="10"/>
        <v>30</v>
      </c>
      <c r="H146" s="20">
        <f t="shared" si="9"/>
        <v>631383.00243079884</v>
      </c>
    </row>
    <row r="147" spans="1:13" s="5" customFormat="1" ht="21" hidden="1" customHeight="1" x14ac:dyDescent="0.15">
      <c r="A147" s="19">
        <v>43070</v>
      </c>
      <c r="B147" s="19">
        <v>43100</v>
      </c>
      <c r="C147" s="18">
        <v>0.2077</v>
      </c>
      <c r="D147" s="18">
        <f t="shared" ref="D147:D210" si="14">IF(A147="","",C147*1.5)</f>
        <v>0.31154999999999999</v>
      </c>
      <c r="E147" s="18">
        <f t="shared" si="12"/>
        <v>2.2858136808515228E-2</v>
      </c>
      <c r="F147" s="18">
        <f t="shared" si="13"/>
        <v>2.2858136808515228E-2</v>
      </c>
      <c r="G147" s="21">
        <v>30</v>
      </c>
      <c r="H147" s="20">
        <f t="shared" ref="H147:H161" si="15">IF(G147="","",((B$11*F147)/30)*G147)</f>
        <v>626312.94855331723</v>
      </c>
      <c r="I147" s="48"/>
      <c r="J147" s="48"/>
      <c r="M147" s="47"/>
    </row>
    <row r="148" spans="1:13" s="5" customFormat="1" ht="6" hidden="1" customHeight="1" x14ac:dyDescent="0.15">
      <c r="A148" s="19">
        <v>43101</v>
      </c>
      <c r="B148" s="19">
        <v>43131</v>
      </c>
      <c r="C148" s="18">
        <v>0.2069</v>
      </c>
      <c r="D148" s="18">
        <f t="shared" si="14"/>
        <v>0.31035000000000001</v>
      </c>
      <c r="E148" s="18">
        <f>IF(D148="","", (POWER((1+D148),(1/12)))-1)</f>
        <v>2.2780115587483163E-2</v>
      </c>
      <c r="F148" s="18">
        <f>IF(A148="","",IF(D$9=0,E148,MIN(E148,D$9)))</f>
        <v>2.2780115587483163E-2</v>
      </c>
      <c r="G148" s="21">
        <f t="shared" si="10"/>
        <v>30</v>
      </c>
      <c r="H148" s="20">
        <f t="shared" si="15"/>
        <v>624175.16709703871</v>
      </c>
    </row>
    <row r="149" spans="1:13" s="5" customFormat="1" ht="21" hidden="1" customHeight="1" x14ac:dyDescent="0.15">
      <c r="A149" s="19">
        <v>43132</v>
      </c>
      <c r="B149" s="19">
        <v>43159</v>
      </c>
      <c r="C149" s="18">
        <v>0.21010000000000001</v>
      </c>
      <c r="D149" s="18">
        <f t="shared" si="14"/>
        <v>0.31515000000000004</v>
      </c>
      <c r="E149" s="18">
        <f t="shared" ref="E149:E212" si="16">IF(D149="","", (POWER((1+D149),(1/12)))-1)</f>
        <v>2.3091808474569486E-2</v>
      </c>
      <c r="F149" s="18">
        <f t="shared" ref="F149:F212" si="17">IF(A149="","",IF(D$9=0,E149,MIN(E149,D$9)))</f>
        <v>2.3091808474569486E-2</v>
      </c>
      <c r="G149" s="21">
        <f t="shared" si="10"/>
        <v>30</v>
      </c>
      <c r="H149" s="20">
        <f t="shared" si="15"/>
        <v>632715.5522032039</v>
      </c>
    </row>
    <row r="150" spans="1:13" s="5" customFormat="1" ht="21" hidden="1" customHeight="1" x14ac:dyDescent="0.15">
      <c r="A150" s="19">
        <v>43160</v>
      </c>
      <c r="B150" s="19">
        <v>43190</v>
      </c>
      <c r="C150" s="18">
        <v>0.20680000000000001</v>
      </c>
      <c r="D150" s="18">
        <f t="shared" si="14"/>
        <v>0.31020000000000003</v>
      </c>
      <c r="E150" s="18">
        <f t="shared" si="16"/>
        <v>2.2770358330055807E-2</v>
      </c>
      <c r="F150" s="18">
        <f t="shared" si="17"/>
        <v>2.2770358330055807E-2</v>
      </c>
      <c r="G150" s="21">
        <f t="shared" si="10"/>
        <v>30</v>
      </c>
      <c r="H150" s="20">
        <f t="shared" si="15"/>
        <v>623907.81824352907</v>
      </c>
    </row>
    <row r="151" spans="1:13" s="5" customFormat="1" ht="21" hidden="1" customHeight="1" x14ac:dyDescent="0.15">
      <c r="A151" s="19">
        <v>43191</v>
      </c>
      <c r="B151" s="19">
        <v>43281</v>
      </c>
      <c r="C151" s="18">
        <v>0.20480000000000001</v>
      </c>
      <c r="D151" s="18">
        <f t="shared" si="14"/>
        <v>0.30720000000000003</v>
      </c>
      <c r="E151" s="18">
        <f t="shared" si="16"/>
        <v>2.2574997834371668E-2</v>
      </c>
      <c r="F151" s="18">
        <f t="shared" si="17"/>
        <v>2.2574997834371668E-2</v>
      </c>
      <c r="G151" s="21">
        <v>30</v>
      </c>
      <c r="H151" s="20">
        <f t="shared" si="15"/>
        <v>618554.94066178368</v>
      </c>
    </row>
    <row r="152" spans="1:13" s="5" customFormat="1" ht="21" hidden="1" customHeight="1" x14ac:dyDescent="0.15">
      <c r="A152" s="19">
        <v>43221</v>
      </c>
      <c r="B152" s="19">
        <v>43240</v>
      </c>
      <c r="C152" s="18">
        <v>0.2044</v>
      </c>
      <c r="D152" s="18">
        <f t="shared" si="14"/>
        <v>0.30659999999999998</v>
      </c>
      <c r="E152" s="18">
        <f t="shared" si="16"/>
        <v>2.2535876422826506E-2</v>
      </c>
      <c r="F152" s="18">
        <f t="shared" si="17"/>
        <v>2.2535876422826506E-2</v>
      </c>
      <c r="G152" s="21">
        <v>30</v>
      </c>
      <c r="H152" s="20">
        <f t="shared" si="15"/>
        <v>617483.01398544631</v>
      </c>
    </row>
    <row r="153" spans="1:13" s="5" customFormat="1" ht="21" hidden="1" customHeight="1" x14ac:dyDescent="0.15">
      <c r="A153" s="19">
        <v>43252</v>
      </c>
      <c r="B153" s="19">
        <v>43281</v>
      </c>
      <c r="C153" s="18">
        <v>0.20280000000000001</v>
      </c>
      <c r="D153" s="18">
        <f t="shared" si="14"/>
        <v>0.30420000000000003</v>
      </c>
      <c r="E153" s="18">
        <f t="shared" si="16"/>
        <v>2.2379225919199275E-2</v>
      </c>
      <c r="F153" s="18">
        <f t="shared" si="17"/>
        <v>2.2379225919199275E-2</v>
      </c>
      <c r="G153" s="21">
        <f>IF(A153="","",DAYS360(A153,B153+(1)))</f>
        <v>30</v>
      </c>
      <c r="H153" s="20">
        <f t="shared" si="15"/>
        <v>613190.79018606013</v>
      </c>
    </row>
    <row r="154" spans="1:13" s="5" customFormat="1" ht="21" hidden="1" customHeight="1" x14ac:dyDescent="0.15">
      <c r="A154" s="19">
        <v>43282</v>
      </c>
      <c r="B154" s="19">
        <v>43312</v>
      </c>
      <c r="C154" s="18">
        <v>0.20030000000000001</v>
      </c>
      <c r="D154" s="18">
        <f t="shared" si="14"/>
        <v>0.30044999999999999</v>
      </c>
      <c r="E154" s="18">
        <f t="shared" si="16"/>
        <v>2.2133929699163168E-2</v>
      </c>
      <c r="F154" s="18">
        <f t="shared" si="17"/>
        <v>2.2133929699163168E-2</v>
      </c>
      <c r="G154" s="21">
        <f>IF(A154="","",DAYS360(A154,B154+(1)))</f>
        <v>30</v>
      </c>
      <c r="H154" s="20">
        <f t="shared" si="15"/>
        <v>606469.67375707079</v>
      </c>
    </row>
    <row r="155" spans="1:13" s="5" customFormat="1" ht="46.5" hidden="1" customHeight="1" x14ac:dyDescent="0.15">
      <c r="A155" s="19">
        <v>43328</v>
      </c>
      <c r="B155" s="19">
        <v>43342</v>
      </c>
      <c r="C155" s="18">
        <v>0.19939999999999999</v>
      </c>
      <c r="D155" s="18">
        <f t="shared" si="14"/>
        <v>0.29909999999999998</v>
      </c>
      <c r="E155" s="18">
        <f t="shared" si="16"/>
        <v>2.2045464310016527E-2</v>
      </c>
      <c r="F155" s="18">
        <f t="shared" si="17"/>
        <v>2.2045464310016527E-2</v>
      </c>
      <c r="G155" s="21">
        <f>IF(A155="","",DAYS360(A155,B155+(1)))</f>
        <v>15</v>
      </c>
      <c r="H155" s="20">
        <f t="shared" si="15"/>
        <v>302022.86104722641</v>
      </c>
    </row>
    <row r="156" spans="1:13" s="5" customFormat="1" ht="45" hidden="1" customHeight="1" x14ac:dyDescent="0.15">
      <c r="A156" s="19">
        <v>43344</v>
      </c>
      <c r="B156" s="19">
        <v>43373</v>
      </c>
      <c r="C156" s="18">
        <v>0.1981</v>
      </c>
      <c r="D156" s="18">
        <f t="shared" si="14"/>
        <v>0.29715000000000003</v>
      </c>
      <c r="E156" s="18">
        <f t="shared" si="16"/>
        <v>2.1917532081249247E-2</v>
      </c>
      <c r="F156" s="18">
        <f t="shared" si="17"/>
        <v>2.1917532081249247E-2</v>
      </c>
      <c r="G156" s="21">
        <f>IF(A156="","",DAYS360(A156,B156+(1)))</f>
        <v>30</v>
      </c>
      <c r="H156" s="20">
        <f t="shared" si="15"/>
        <v>600540.37902622938</v>
      </c>
    </row>
    <row r="157" spans="1:13" s="5" customFormat="1" ht="39.75" hidden="1" customHeight="1" x14ac:dyDescent="0.15">
      <c r="A157" s="19">
        <v>43374</v>
      </c>
      <c r="B157" s="19">
        <v>43404</v>
      </c>
      <c r="C157" s="18">
        <v>0.1963</v>
      </c>
      <c r="D157" s="18">
        <f t="shared" si="14"/>
        <v>0.29444999999999999</v>
      </c>
      <c r="E157" s="18">
        <f t="shared" si="16"/>
        <v>2.1740103800155453E-2</v>
      </c>
      <c r="F157" s="18">
        <f t="shared" si="17"/>
        <v>2.1740103800155453E-2</v>
      </c>
      <c r="G157" s="21">
        <f>IF(A157="","",DAYS360(A157,B157+(1)))</f>
        <v>30</v>
      </c>
      <c r="H157" s="20">
        <f t="shared" si="15"/>
        <v>595678.84412425943</v>
      </c>
    </row>
    <row r="158" spans="1:13" ht="52.5" hidden="1" customHeight="1" x14ac:dyDescent="0.15">
      <c r="A158" s="19">
        <v>43405</v>
      </c>
      <c r="B158" s="19">
        <v>43434</v>
      </c>
      <c r="C158" s="18">
        <v>0.19489999999999999</v>
      </c>
      <c r="D158" s="18">
        <f t="shared" si="14"/>
        <v>0.29235</v>
      </c>
      <c r="E158" s="18">
        <f t="shared" si="16"/>
        <v>2.1601869331581591E-2</v>
      </c>
      <c r="F158" s="18">
        <f t="shared" si="17"/>
        <v>2.1601869331581591E-2</v>
      </c>
      <c r="G158" s="21">
        <f t="shared" ref="G158:G218" si="18">IF(A158="","",DAYS360(A158,B158+(1)))</f>
        <v>30</v>
      </c>
      <c r="H158" s="20">
        <f t="shared" si="15"/>
        <v>591891.21968533564</v>
      </c>
      <c r="I158" s="5"/>
      <c r="J158" s="5"/>
      <c r="K158" s="5"/>
    </row>
    <row r="159" spans="1:13" ht="51" hidden="1" customHeight="1" x14ac:dyDescent="0.15">
      <c r="A159" s="19">
        <v>43435</v>
      </c>
      <c r="B159" s="19">
        <v>43465</v>
      </c>
      <c r="C159" s="18">
        <v>0.19400000000000001</v>
      </c>
      <c r="D159" s="18">
        <f t="shared" si="14"/>
        <v>0.29100000000000004</v>
      </c>
      <c r="E159" s="18">
        <f t="shared" si="16"/>
        <v>2.1512895544899102E-2</v>
      </c>
      <c r="F159" s="18">
        <f t="shared" si="17"/>
        <v>2.1512895544899102E-2</v>
      </c>
      <c r="G159" s="21">
        <f t="shared" si="18"/>
        <v>30</v>
      </c>
      <c r="H159" s="20">
        <f t="shared" si="15"/>
        <v>589453.33793023543</v>
      </c>
      <c r="I159" s="49"/>
      <c r="J159" s="48"/>
      <c r="K159" s="5"/>
      <c r="M159" s="50" t="e">
        <f>(#REF!-K159)</f>
        <v>#REF!</v>
      </c>
    </row>
    <row r="160" spans="1:13" ht="69" hidden="1" customHeight="1" x14ac:dyDescent="0.15">
      <c r="A160" s="19">
        <v>43466</v>
      </c>
      <c r="B160" s="19">
        <v>43496</v>
      </c>
      <c r="C160" s="18">
        <v>0.19159999999999999</v>
      </c>
      <c r="D160" s="18">
        <f t="shared" si="14"/>
        <v>0.28739999999999999</v>
      </c>
      <c r="E160" s="18">
        <f t="shared" si="16"/>
        <v>2.127521449135017E-2</v>
      </c>
      <c r="F160" s="18">
        <f t="shared" si="17"/>
        <v>2.127521449135017E-2</v>
      </c>
      <c r="G160" s="21">
        <f t="shared" si="18"/>
        <v>30</v>
      </c>
      <c r="H160" s="20">
        <f t="shared" si="15"/>
        <v>582940.87706299464</v>
      </c>
      <c r="I160" s="44"/>
      <c r="J160" s="5"/>
      <c r="K160" s="5"/>
    </row>
    <row r="161" spans="1:13" ht="43.5" hidden="1" customHeight="1" x14ac:dyDescent="0.15">
      <c r="A161" s="19">
        <v>43497</v>
      </c>
      <c r="B161" s="19">
        <v>43524</v>
      </c>
      <c r="C161" s="18">
        <v>0.19700000000000001</v>
      </c>
      <c r="D161" s="18">
        <f t="shared" si="14"/>
        <v>0.29549999999999998</v>
      </c>
      <c r="E161" s="18">
        <f t="shared" si="16"/>
        <v>2.1809143962671307E-2</v>
      </c>
      <c r="F161" s="18">
        <f t="shared" si="17"/>
        <v>2.1809143962671307E-2</v>
      </c>
      <c r="G161" s="21">
        <f t="shared" si="18"/>
        <v>30</v>
      </c>
      <c r="H161" s="20">
        <f t="shared" si="15"/>
        <v>597570.5445771938</v>
      </c>
      <c r="I161" s="2"/>
    </row>
    <row r="162" spans="1:13" ht="54" hidden="1" customHeight="1" x14ac:dyDescent="0.15">
      <c r="A162" s="19">
        <v>43525</v>
      </c>
      <c r="B162" s="19">
        <v>43555</v>
      </c>
      <c r="C162" s="18">
        <v>0.19370000000000001</v>
      </c>
      <c r="D162" s="18">
        <f t="shared" si="14"/>
        <v>0.29055000000000003</v>
      </c>
      <c r="E162" s="18">
        <f t="shared" si="16"/>
        <v>2.1483218662772696E-2</v>
      </c>
      <c r="F162" s="18">
        <f t="shared" si="17"/>
        <v>2.1483218662772696E-2</v>
      </c>
      <c r="G162" s="21">
        <f t="shared" si="18"/>
        <v>30</v>
      </c>
      <c r="H162" s="20">
        <f>IF(G162="","",((B$11*F162)/30)*G162)</f>
        <v>588640.19135997188</v>
      </c>
      <c r="I162" s="2"/>
    </row>
    <row r="163" spans="1:13" ht="53.25" hidden="1" customHeight="1" x14ac:dyDescent="0.15">
      <c r="A163" s="19">
        <v>43556</v>
      </c>
      <c r="B163" s="19">
        <v>43585</v>
      </c>
      <c r="C163" s="18">
        <v>0.19320000000000001</v>
      </c>
      <c r="D163" s="18">
        <f t="shared" si="14"/>
        <v>0.2898</v>
      </c>
      <c r="E163" s="18">
        <f t="shared" si="16"/>
        <v>2.1433736106823309E-2</v>
      </c>
      <c r="F163" s="18">
        <f t="shared" si="17"/>
        <v>2.1433736106823309E-2</v>
      </c>
      <c r="G163" s="21">
        <f t="shared" si="18"/>
        <v>30</v>
      </c>
      <c r="H163" s="20">
        <f>IF(G163="","",((B$11*F163)/30)*G163)</f>
        <v>587284.36932695867</v>
      </c>
    </row>
    <row r="164" spans="1:13" ht="49.5" hidden="1" customHeight="1" x14ac:dyDescent="0.15">
      <c r="A164" s="19">
        <v>43586</v>
      </c>
      <c r="B164" s="19">
        <v>43615</v>
      </c>
      <c r="C164" s="18">
        <v>0.19339999999999999</v>
      </c>
      <c r="D164" s="18">
        <f t="shared" si="14"/>
        <v>0.29009999999999997</v>
      </c>
      <c r="E164" s="18">
        <f t="shared" si="16"/>
        <v>2.1453532293473465E-2</v>
      </c>
      <c r="F164" s="18">
        <f t="shared" si="17"/>
        <v>2.1453532293473465E-2</v>
      </c>
      <c r="G164" s="21">
        <f t="shared" si="18"/>
        <v>30</v>
      </c>
      <c r="H164" s="20">
        <f>IF(G164="","",((B$11*F164)/30)*G164)</f>
        <v>587826.78484117298</v>
      </c>
      <c r="I164" s="49"/>
      <c r="J164" s="48"/>
      <c r="M164" s="50"/>
    </row>
    <row r="165" spans="1:13" ht="60" hidden="1" customHeight="1" x14ac:dyDescent="0.15">
      <c r="A165" s="19">
        <v>43617</v>
      </c>
      <c r="B165" s="19">
        <v>43646</v>
      </c>
      <c r="C165" s="18">
        <v>0.193</v>
      </c>
      <c r="D165" s="18">
        <f t="shared" si="14"/>
        <v>0.28949999999999998</v>
      </c>
      <c r="E165" s="18">
        <f t="shared" si="16"/>
        <v>2.1413935698951558E-2</v>
      </c>
      <c r="F165" s="18">
        <f t="shared" si="17"/>
        <v>2.1413935698951558E-2</v>
      </c>
      <c r="G165" s="21">
        <f t="shared" si="18"/>
        <v>30</v>
      </c>
      <c r="H165" s="20">
        <f t="shared" ref="H165:H224" si="19">IF(G165="","",((B$11*F165)/30)*G165)</f>
        <v>586741.83815127274</v>
      </c>
      <c r="I165" s="49"/>
      <c r="J165" s="48"/>
      <c r="M165" s="50"/>
    </row>
    <row r="166" spans="1:13" ht="68.25" hidden="1" customHeight="1" x14ac:dyDescent="0.15">
      <c r="A166" s="19">
        <v>43647</v>
      </c>
      <c r="B166" s="19">
        <v>43676</v>
      </c>
      <c r="C166" s="18">
        <v>0.1928</v>
      </c>
      <c r="D166" s="18">
        <f t="shared" si="14"/>
        <v>0.28920000000000001</v>
      </c>
      <c r="E166" s="18">
        <f t="shared" si="16"/>
        <v>2.1394131067975497E-2</v>
      </c>
      <c r="F166" s="18">
        <f t="shared" si="17"/>
        <v>2.1394131067975497E-2</v>
      </c>
      <c r="G166" s="21">
        <f t="shared" si="18"/>
        <v>30</v>
      </c>
      <c r="H166" s="20">
        <f t="shared" si="19"/>
        <v>586199.19126252865</v>
      </c>
      <c r="I166" s="49"/>
      <c r="J166" s="48"/>
      <c r="M166" s="50"/>
    </row>
    <row r="167" spans="1:13" ht="45.75" hidden="1" customHeight="1" x14ac:dyDescent="0.15">
      <c r="A167" s="19">
        <v>43678</v>
      </c>
      <c r="B167" s="19">
        <v>43707</v>
      </c>
      <c r="C167" s="18">
        <v>0.19320000000000001</v>
      </c>
      <c r="D167" s="18">
        <f t="shared" si="14"/>
        <v>0.2898</v>
      </c>
      <c r="E167" s="18">
        <f t="shared" si="16"/>
        <v>2.1433736106823309E-2</v>
      </c>
      <c r="F167" s="18">
        <f t="shared" si="17"/>
        <v>2.1433736106823309E-2</v>
      </c>
      <c r="G167" s="21">
        <f t="shared" si="18"/>
        <v>30</v>
      </c>
      <c r="H167" s="20">
        <f t="shared" si="19"/>
        <v>587284.36932695867</v>
      </c>
      <c r="I167" s="49"/>
      <c r="J167" s="48"/>
      <c r="M167" s="50"/>
    </row>
    <row r="168" spans="1:13" ht="57.75" hidden="1" customHeight="1" x14ac:dyDescent="0.15">
      <c r="A168" s="19">
        <v>43709</v>
      </c>
      <c r="B168" s="19">
        <v>43738</v>
      </c>
      <c r="C168" s="18">
        <v>0.19320000000000001</v>
      </c>
      <c r="D168" s="18">
        <f t="shared" si="14"/>
        <v>0.2898</v>
      </c>
      <c r="E168" s="18">
        <f t="shared" si="16"/>
        <v>2.1433736106823309E-2</v>
      </c>
      <c r="F168" s="18">
        <f t="shared" si="17"/>
        <v>2.1433736106823309E-2</v>
      </c>
      <c r="G168" s="21">
        <f t="shared" si="18"/>
        <v>30</v>
      </c>
      <c r="H168" s="20">
        <f t="shared" si="19"/>
        <v>587284.36932695867</v>
      </c>
      <c r="I168" s="49"/>
      <c r="J168" s="48"/>
      <c r="M168" s="50"/>
    </row>
    <row r="169" spans="1:13" ht="54" hidden="1" customHeight="1" x14ac:dyDescent="0.15">
      <c r="A169" s="19">
        <v>43739</v>
      </c>
      <c r="B169" s="19">
        <v>43768</v>
      </c>
      <c r="C169" s="18">
        <v>0.191</v>
      </c>
      <c r="D169" s="18">
        <f t="shared" si="14"/>
        <v>0.28649999999999998</v>
      </c>
      <c r="E169" s="18">
        <f t="shared" si="16"/>
        <v>2.1215699038257929E-2</v>
      </c>
      <c r="F169" s="18">
        <f t="shared" si="17"/>
        <v>2.1215699038257929E-2</v>
      </c>
      <c r="G169" s="21">
        <f t="shared" si="18"/>
        <v>30</v>
      </c>
      <c r="H169" s="20">
        <f t="shared" si="19"/>
        <v>581310.15364826727</v>
      </c>
      <c r="I169" s="49"/>
      <c r="J169" s="48"/>
      <c r="M169" s="50"/>
    </row>
    <row r="170" spans="1:13" ht="59.25" hidden="1" customHeight="1" x14ac:dyDescent="0.15">
      <c r="A170" s="19">
        <v>43770</v>
      </c>
      <c r="B170" s="19">
        <v>43799</v>
      </c>
      <c r="C170" s="18">
        <v>0.1903</v>
      </c>
      <c r="D170" s="18">
        <f t="shared" si="14"/>
        <v>0.28544999999999998</v>
      </c>
      <c r="E170" s="18">
        <f t="shared" si="16"/>
        <v>2.1146216086632474E-2</v>
      </c>
      <c r="F170" s="18">
        <f t="shared" si="17"/>
        <v>2.1146216086632474E-2</v>
      </c>
      <c r="G170" s="21">
        <f t="shared" si="18"/>
        <v>30</v>
      </c>
      <c r="H170" s="20">
        <f t="shared" si="19"/>
        <v>579406.32077372982</v>
      </c>
      <c r="I170" s="49"/>
      <c r="J170" s="48"/>
      <c r="M170" s="50"/>
    </row>
    <row r="171" spans="1:13" ht="60" hidden="1" customHeight="1" x14ac:dyDescent="0.15">
      <c r="A171" s="19">
        <v>43800</v>
      </c>
      <c r="B171" s="19">
        <v>43829</v>
      </c>
      <c r="C171" s="18">
        <v>0.18909999999999999</v>
      </c>
      <c r="D171" s="18">
        <f t="shared" si="14"/>
        <v>0.28364999999999996</v>
      </c>
      <c r="E171" s="18">
        <f t="shared" si="16"/>
        <v>2.102698132372427E-2</v>
      </c>
      <c r="F171" s="18">
        <f t="shared" si="17"/>
        <v>2.102698132372427E-2</v>
      </c>
      <c r="G171" s="21">
        <f t="shared" si="18"/>
        <v>30</v>
      </c>
      <c r="H171" s="20">
        <f t="shared" si="19"/>
        <v>576139.28827004496</v>
      </c>
      <c r="I171" s="49"/>
      <c r="J171" s="48"/>
      <c r="M171" s="50"/>
    </row>
    <row r="172" spans="1:13" ht="45.75" hidden="1" customHeight="1" x14ac:dyDescent="0.15">
      <c r="A172" s="19">
        <v>43831</v>
      </c>
      <c r="B172" s="19">
        <v>43860</v>
      </c>
      <c r="C172" s="18">
        <v>0.18770000000000001</v>
      </c>
      <c r="D172" s="18">
        <f t="shared" si="14"/>
        <v>0.28155000000000002</v>
      </c>
      <c r="E172" s="18">
        <f t="shared" si="16"/>
        <v>2.0887680238021122E-2</v>
      </c>
      <c r="F172" s="18">
        <f t="shared" si="17"/>
        <v>2.0887680238021122E-2</v>
      </c>
      <c r="G172" s="21">
        <f t="shared" si="18"/>
        <v>30</v>
      </c>
      <c r="H172" s="20">
        <f t="shared" si="19"/>
        <v>572322.43852177879</v>
      </c>
      <c r="I172" s="49"/>
      <c r="J172" s="48"/>
      <c r="M172" s="50"/>
    </row>
    <row r="173" spans="1:13" ht="69.75" hidden="1" customHeight="1" x14ac:dyDescent="0.15">
      <c r="A173" s="19">
        <v>43862</v>
      </c>
      <c r="B173" s="19">
        <v>43889</v>
      </c>
      <c r="C173" s="18">
        <v>0.19059999999999999</v>
      </c>
      <c r="D173" s="18">
        <f t="shared" si="14"/>
        <v>0.28589999999999999</v>
      </c>
      <c r="E173" s="18">
        <f t="shared" si="16"/>
        <v>2.1176000862688671E-2</v>
      </c>
      <c r="F173" s="18">
        <f t="shared" si="17"/>
        <v>2.1176000862688671E-2</v>
      </c>
      <c r="G173" s="21">
        <f t="shared" si="18"/>
        <v>28</v>
      </c>
      <c r="H173" s="20">
        <f t="shared" si="19"/>
        <v>541540.92872849153</v>
      </c>
      <c r="I173" s="49"/>
      <c r="J173" s="48"/>
      <c r="M173" s="50"/>
    </row>
    <row r="174" spans="1:13" ht="51.75" hidden="1" customHeight="1" x14ac:dyDescent="0.15">
      <c r="A174" s="19">
        <v>43891</v>
      </c>
      <c r="B174" s="19">
        <v>43920</v>
      </c>
      <c r="C174" s="18">
        <v>0.1895</v>
      </c>
      <c r="D174" s="18">
        <f t="shared" si="14"/>
        <v>0.28425</v>
      </c>
      <c r="E174" s="18">
        <f t="shared" si="16"/>
        <v>2.1066743264638976E-2</v>
      </c>
      <c r="F174" s="18">
        <f t="shared" si="17"/>
        <v>2.1066743264638976E-2</v>
      </c>
      <c r="G174" s="21">
        <v>13</v>
      </c>
      <c r="H174" s="52">
        <f t="shared" si="19"/>
        <v>250132.46502881343</v>
      </c>
      <c r="I174" s="49"/>
      <c r="J174" s="48"/>
      <c r="M174" s="50"/>
    </row>
    <row r="175" spans="1:13" ht="51" hidden="1" customHeight="1" x14ac:dyDescent="0.15">
      <c r="A175" s="19">
        <v>43922</v>
      </c>
      <c r="B175" s="19">
        <v>43951</v>
      </c>
      <c r="C175" s="18">
        <v>0.18690000000000001</v>
      </c>
      <c r="D175" s="18">
        <f t="shared" si="14"/>
        <v>0.28034999999999999</v>
      </c>
      <c r="E175" s="18">
        <f t="shared" si="16"/>
        <v>2.0807985643612081E-2</v>
      </c>
      <c r="F175" s="18">
        <f t="shared" si="17"/>
        <v>2.0807985643612081E-2</v>
      </c>
      <c r="G175" s="21">
        <f t="shared" si="18"/>
        <v>30</v>
      </c>
      <c r="H175" s="20">
        <f t="shared" si="19"/>
        <v>570138.80663497106</v>
      </c>
      <c r="I175" s="49"/>
      <c r="J175" s="48"/>
      <c r="M175" s="50"/>
    </row>
    <row r="176" spans="1:13" ht="52.5" hidden="1" customHeight="1" x14ac:dyDescent="0.15">
      <c r="A176" s="19">
        <v>43952</v>
      </c>
      <c r="B176" s="19">
        <v>43981</v>
      </c>
      <c r="C176" s="18">
        <v>0.18190000000000001</v>
      </c>
      <c r="D176" s="18">
        <f t="shared" si="14"/>
        <v>0.27285000000000004</v>
      </c>
      <c r="E176" s="18">
        <f t="shared" si="16"/>
        <v>2.0308337615317473E-2</v>
      </c>
      <c r="F176" s="18">
        <f t="shared" si="17"/>
        <v>2.0308337615317473E-2</v>
      </c>
      <c r="G176" s="21">
        <v>30</v>
      </c>
      <c r="H176" s="52">
        <f t="shared" si="19"/>
        <v>556448.45065969881</v>
      </c>
      <c r="I176" s="49"/>
      <c r="J176" s="48"/>
      <c r="M176" s="50"/>
    </row>
    <row r="177" spans="1:13" ht="40.5" hidden="1" customHeight="1" x14ac:dyDescent="0.15">
      <c r="A177" s="19">
        <v>43983</v>
      </c>
      <c r="B177" s="19">
        <v>44012</v>
      </c>
      <c r="C177" s="18">
        <v>0.1812</v>
      </c>
      <c r="D177" s="18">
        <f t="shared" si="14"/>
        <v>0.27179999999999999</v>
      </c>
      <c r="E177" s="18">
        <f t="shared" si="16"/>
        <v>2.0238171647650516E-2</v>
      </c>
      <c r="F177" s="18">
        <f t="shared" si="17"/>
        <v>2.0238171647650516E-2</v>
      </c>
      <c r="G177" s="21">
        <f t="shared" si="18"/>
        <v>30</v>
      </c>
      <c r="H177" s="20">
        <f t="shared" si="19"/>
        <v>554525.90314562409</v>
      </c>
      <c r="I177" s="49"/>
      <c r="J177" s="48"/>
      <c r="M177" s="50"/>
    </row>
    <row r="178" spans="1:13" ht="16.5" hidden="1" customHeight="1" x14ac:dyDescent="0.15">
      <c r="A178" s="19">
        <v>44013</v>
      </c>
      <c r="B178" s="19">
        <v>44042</v>
      </c>
      <c r="C178" s="18">
        <v>0.1812</v>
      </c>
      <c r="D178" s="18">
        <f t="shared" si="14"/>
        <v>0.27179999999999999</v>
      </c>
      <c r="E178" s="18">
        <f t="shared" si="16"/>
        <v>2.0238171647650516E-2</v>
      </c>
      <c r="F178" s="18">
        <f t="shared" si="17"/>
        <v>2.0238171647650516E-2</v>
      </c>
      <c r="G178" s="21">
        <v>27</v>
      </c>
      <c r="H178" s="52">
        <f t="shared" si="19"/>
        <v>499073.31283106172</v>
      </c>
      <c r="I178" s="49"/>
      <c r="J178" s="48"/>
      <c r="M178" s="50"/>
    </row>
    <row r="179" spans="1:13" ht="16.5" hidden="1" customHeight="1" x14ac:dyDescent="0.15">
      <c r="A179" s="19">
        <v>44044</v>
      </c>
      <c r="B179" s="19">
        <v>44073</v>
      </c>
      <c r="C179" s="18">
        <v>0.18290000000000001</v>
      </c>
      <c r="D179" s="18">
        <f t="shared" si="14"/>
        <v>0.27434999999999998</v>
      </c>
      <c r="E179" s="18">
        <f t="shared" si="16"/>
        <v>2.040848272831397E-2</v>
      </c>
      <c r="F179" s="18">
        <f t="shared" si="17"/>
        <v>2.040848272831397E-2</v>
      </c>
      <c r="G179" s="21">
        <f t="shared" si="18"/>
        <v>30</v>
      </c>
      <c r="H179" s="20">
        <f>IF(G179="","",((B$11*F179)/30)*G179)</f>
        <v>559192.42675580282</v>
      </c>
      <c r="I179" s="49"/>
      <c r="J179" s="48"/>
      <c r="M179" s="50"/>
    </row>
    <row r="180" spans="1:13" ht="16.5" hidden="1" customHeight="1" x14ac:dyDescent="0.15">
      <c r="A180" s="19">
        <v>44075</v>
      </c>
      <c r="B180" s="19">
        <v>44104</v>
      </c>
      <c r="C180" s="18">
        <v>0.1835</v>
      </c>
      <c r="D180" s="18">
        <f t="shared" si="14"/>
        <v>0.27524999999999999</v>
      </c>
      <c r="E180" s="18">
        <f t="shared" si="16"/>
        <v>2.0468517942215714E-2</v>
      </c>
      <c r="F180" s="18">
        <f t="shared" si="17"/>
        <v>2.0468517942215714E-2</v>
      </c>
      <c r="G180" s="21">
        <f t="shared" si="18"/>
        <v>30</v>
      </c>
      <c r="H180" s="20">
        <f t="shared" si="19"/>
        <v>560837.39161671058</v>
      </c>
      <c r="I180" s="49"/>
      <c r="J180" s="48"/>
      <c r="M180" s="50"/>
    </row>
    <row r="181" spans="1:13" ht="16.5" hidden="1" customHeight="1" x14ac:dyDescent="0.15">
      <c r="A181" s="19">
        <v>44105</v>
      </c>
      <c r="B181" s="19">
        <v>44134</v>
      </c>
      <c r="C181" s="18">
        <v>0.18090000000000001</v>
      </c>
      <c r="D181" s="18">
        <f t="shared" si="14"/>
        <v>0.27134999999999998</v>
      </c>
      <c r="E181" s="18">
        <f t="shared" si="16"/>
        <v>2.0208084261774895E-2</v>
      </c>
      <c r="F181" s="18">
        <f t="shared" si="17"/>
        <v>2.0208084261774895E-2</v>
      </c>
      <c r="G181" s="21">
        <f t="shared" si="18"/>
        <v>30</v>
      </c>
      <c r="H181" s="20">
        <f t="shared" si="19"/>
        <v>553701.50877263211</v>
      </c>
      <c r="I181" s="49"/>
      <c r="J181" s="48"/>
      <c r="M181" s="50"/>
    </row>
    <row r="182" spans="1:13" ht="16.5" hidden="1" customHeight="1" x14ac:dyDescent="0.15">
      <c r="A182" s="19">
        <v>44136</v>
      </c>
      <c r="B182" s="19">
        <v>44165</v>
      </c>
      <c r="C182" s="18">
        <v>0.1784</v>
      </c>
      <c r="D182" s="18">
        <f t="shared" si="14"/>
        <v>0.2676</v>
      </c>
      <c r="E182" s="18">
        <f t="shared" si="16"/>
        <v>1.9956975716262315E-2</v>
      </c>
      <c r="F182" s="18">
        <f t="shared" si="17"/>
        <v>1.9956975716262315E-2</v>
      </c>
      <c r="G182" s="21">
        <f t="shared" si="18"/>
        <v>30</v>
      </c>
      <c r="H182" s="20">
        <f t="shared" si="19"/>
        <v>546821.13462558738</v>
      </c>
      <c r="I182" s="49"/>
      <c r="J182" s="48"/>
      <c r="M182" s="50"/>
    </row>
    <row r="183" spans="1:13" ht="16.5" hidden="1" customHeight="1" x14ac:dyDescent="0.15">
      <c r="A183" s="19">
        <v>44166</v>
      </c>
      <c r="B183" s="19">
        <v>44195</v>
      </c>
      <c r="C183" s="18">
        <v>0.17460000000000001</v>
      </c>
      <c r="D183" s="18">
        <f t="shared" si="14"/>
        <v>0.26190000000000002</v>
      </c>
      <c r="E183" s="18">
        <f t="shared" si="16"/>
        <v>1.9573983490916769E-2</v>
      </c>
      <c r="F183" s="18">
        <f t="shared" si="17"/>
        <v>1.9573983490916769E-2</v>
      </c>
      <c r="G183" s="21">
        <v>31</v>
      </c>
      <c r="H183" s="52">
        <f t="shared" si="19"/>
        <v>554204.71923949022</v>
      </c>
      <c r="I183" s="49"/>
      <c r="J183" s="48"/>
      <c r="M183" s="50"/>
    </row>
    <row r="184" spans="1:13" ht="16.5" hidden="1" customHeight="1" x14ac:dyDescent="0.15">
      <c r="A184" s="19">
        <v>44197</v>
      </c>
      <c r="B184" s="19">
        <v>44226</v>
      </c>
      <c r="C184" s="18">
        <v>0.17319999999999999</v>
      </c>
      <c r="D184" s="18">
        <f t="shared" si="14"/>
        <v>0.25979999999999998</v>
      </c>
      <c r="E184" s="18">
        <f t="shared" si="16"/>
        <v>1.9432481245112987E-2</v>
      </c>
      <c r="F184" s="18">
        <f t="shared" si="17"/>
        <v>1.9432481245112987E-2</v>
      </c>
      <c r="G184" s="21">
        <v>31</v>
      </c>
      <c r="H184" s="52">
        <f t="shared" si="19"/>
        <v>550198.3189866324</v>
      </c>
      <c r="I184" s="49"/>
      <c r="J184" s="48"/>
      <c r="M184" s="50"/>
    </row>
    <row r="185" spans="1:13" ht="16.5" hidden="1" customHeight="1" x14ac:dyDescent="0.15">
      <c r="A185" s="19">
        <v>44228</v>
      </c>
      <c r="B185" s="19">
        <v>44255</v>
      </c>
      <c r="C185" s="18">
        <v>0.1754</v>
      </c>
      <c r="D185" s="18">
        <f t="shared" si="14"/>
        <v>0.2631</v>
      </c>
      <c r="E185" s="18">
        <f t="shared" si="16"/>
        <v>1.9654745030757592E-2</v>
      </c>
      <c r="F185" s="18">
        <f t="shared" si="17"/>
        <v>1.9654745030757592E-2</v>
      </c>
      <c r="G185" s="21">
        <v>28</v>
      </c>
      <c r="H185" s="20">
        <f t="shared" si="19"/>
        <v>502637.34625324083</v>
      </c>
      <c r="I185" s="49"/>
      <c r="J185" s="48"/>
      <c r="M185" s="50"/>
    </row>
    <row r="186" spans="1:13" ht="16.5" hidden="1" customHeight="1" x14ac:dyDescent="0.15">
      <c r="A186" s="19">
        <v>44256</v>
      </c>
      <c r="B186" s="19">
        <v>44285</v>
      </c>
      <c r="C186" s="18">
        <v>0.1741</v>
      </c>
      <c r="D186" s="18">
        <f t="shared" si="14"/>
        <v>0.26114999999999999</v>
      </c>
      <c r="E186" s="18">
        <f t="shared" si="16"/>
        <v>1.9523471771100809E-2</v>
      </c>
      <c r="F186" s="18">
        <f t="shared" si="17"/>
        <v>1.9523471771100809E-2</v>
      </c>
      <c r="G186" s="21">
        <f t="shared" si="18"/>
        <v>30</v>
      </c>
      <c r="H186" s="20">
        <f t="shared" si="19"/>
        <v>534943.12652816216</v>
      </c>
      <c r="I186" s="49"/>
      <c r="J186" s="48"/>
      <c r="M186" s="50"/>
    </row>
    <row r="187" spans="1:13" ht="16.5" hidden="1" customHeight="1" x14ac:dyDescent="0.15">
      <c r="A187" s="19">
        <v>44287</v>
      </c>
      <c r="B187" s="19">
        <v>44316</v>
      </c>
      <c r="C187" s="18">
        <v>0.1731</v>
      </c>
      <c r="D187" s="18">
        <f t="shared" si="14"/>
        <v>0.25964999999999999</v>
      </c>
      <c r="E187" s="18">
        <f t="shared" si="16"/>
        <v>1.942236567004052E-2</v>
      </c>
      <c r="F187" s="18">
        <f t="shared" si="17"/>
        <v>1.942236567004052E-2</v>
      </c>
      <c r="G187" s="21">
        <f t="shared" si="18"/>
        <v>30</v>
      </c>
      <c r="H187" s="20">
        <f t="shared" si="19"/>
        <v>532172.8193591102</v>
      </c>
      <c r="I187" s="49"/>
      <c r="J187" s="48"/>
      <c r="M187" s="50"/>
    </row>
    <row r="188" spans="1:13" ht="16.5" hidden="1" customHeight="1" x14ac:dyDescent="0.15">
      <c r="A188" s="19">
        <v>44317</v>
      </c>
      <c r="B188" s="19">
        <v>44346</v>
      </c>
      <c r="C188" s="18">
        <v>0.17219999999999999</v>
      </c>
      <c r="D188" s="18">
        <f t="shared" si="14"/>
        <v>0.25829999999999997</v>
      </c>
      <c r="E188" s="18">
        <f t="shared" si="16"/>
        <v>1.9331275772907164E-2</v>
      </c>
      <c r="F188" s="18">
        <f t="shared" si="17"/>
        <v>1.9331275772907164E-2</v>
      </c>
      <c r="G188" s="21">
        <f t="shared" si="18"/>
        <v>30</v>
      </c>
      <c r="H188" s="20">
        <f t="shared" si="19"/>
        <v>529676.95617765631</v>
      </c>
      <c r="I188" s="49"/>
      <c r="J188" s="48"/>
      <c r="M188" s="50"/>
    </row>
    <row r="189" spans="1:13" ht="16.5" hidden="1" customHeight="1" x14ac:dyDescent="0.15">
      <c r="A189" s="19">
        <v>44348</v>
      </c>
      <c r="B189" s="19">
        <v>44377</v>
      </c>
      <c r="C189" s="18">
        <v>0.1721</v>
      </c>
      <c r="D189" s="18">
        <f t="shared" si="14"/>
        <v>0.25814999999999999</v>
      </c>
      <c r="E189" s="18">
        <f t="shared" si="16"/>
        <v>1.9321149143988858E-2</v>
      </c>
      <c r="F189" s="18">
        <f t="shared" si="17"/>
        <v>1.9321149143988858E-2</v>
      </c>
      <c r="G189" s="21">
        <f t="shared" si="18"/>
        <v>30</v>
      </c>
      <c r="H189" s="20">
        <f t="shared" si="19"/>
        <v>529399.48654529476</v>
      </c>
      <c r="I189" s="49"/>
      <c r="J189" s="48"/>
      <c r="M189" s="50"/>
    </row>
    <row r="190" spans="1:13" ht="16.5" hidden="1" customHeight="1" x14ac:dyDescent="0.15">
      <c r="A190" s="19">
        <v>44393</v>
      </c>
      <c r="B190" s="19">
        <v>44407</v>
      </c>
      <c r="C190" s="18">
        <v>0.17180000000000001</v>
      </c>
      <c r="D190" s="18">
        <f t="shared" si="14"/>
        <v>0.25770000000000004</v>
      </c>
      <c r="E190" s="18">
        <f t="shared" si="16"/>
        <v>1.9290762615578938E-2</v>
      </c>
      <c r="F190" s="18">
        <f t="shared" si="17"/>
        <v>1.9290762615578938E-2</v>
      </c>
      <c r="G190" s="21">
        <v>30</v>
      </c>
      <c r="H190" s="20">
        <f t="shared" si="19"/>
        <v>528566.89566686295</v>
      </c>
      <c r="I190" s="49"/>
      <c r="J190" s="48"/>
      <c r="M190" s="50"/>
    </row>
    <row r="191" spans="1:13" ht="16.5" hidden="1" customHeight="1" x14ac:dyDescent="0.15">
      <c r="A191" s="19">
        <v>44409</v>
      </c>
      <c r="B191" s="19">
        <v>44438</v>
      </c>
      <c r="C191" s="18">
        <v>0.1724</v>
      </c>
      <c r="D191" s="18">
        <f t="shared" si="14"/>
        <v>0.2586</v>
      </c>
      <c r="E191" s="18">
        <f t="shared" si="16"/>
        <v>1.9351525711433615E-2</v>
      </c>
      <c r="F191" s="18">
        <f t="shared" si="17"/>
        <v>1.9351525711433615E-2</v>
      </c>
      <c r="G191" s="21">
        <f t="shared" si="18"/>
        <v>30</v>
      </c>
      <c r="H191" s="20">
        <f t="shared" si="19"/>
        <v>530231.80449328106</v>
      </c>
      <c r="I191" s="49"/>
      <c r="J191" s="48"/>
      <c r="M191" s="50"/>
    </row>
    <row r="192" spans="1:13" ht="16.5" hidden="1" customHeight="1" x14ac:dyDescent="0.15">
      <c r="A192" s="19">
        <v>44440</v>
      </c>
      <c r="B192" s="19">
        <v>44469</v>
      </c>
      <c r="C192" s="18">
        <v>0.1719</v>
      </c>
      <c r="D192" s="18">
        <f t="shared" si="14"/>
        <v>0.25785000000000002</v>
      </c>
      <c r="E192" s="18">
        <f t="shared" si="16"/>
        <v>1.9300892565577765E-2</v>
      </c>
      <c r="F192" s="18">
        <f t="shared" si="17"/>
        <v>1.9300892565577765E-2</v>
      </c>
      <c r="G192" s="21">
        <f t="shared" si="18"/>
        <v>30</v>
      </c>
      <c r="H192" s="20">
        <f t="shared" si="19"/>
        <v>528844.45629683079</v>
      </c>
      <c r="I192" s="49"/>
      <c r="J192" s="48"/>
      <c r="M192" s="50"/>
    </row>
    <row r="193" spans="1:13" ht="16.5" hidden="1" customHeight="1" x14ac:dyDescent="0.15">
      <c r="A193" s="19">
        <v>44470</v>
      </c>
      <c r="B193" s="19">
        <v>44499</v>
      </c>
      <c r="C193" s="18">
        <v>0.17080000000000001</v>
      </c>
      <c r="D193" s="18">
        <f t="shared" si="14"/>
        <v>0.25619999999999998</v>
      </c>
      <c r="E193" s="18">
        <f t="shared" si="16"/>
        <v>1.9189402159464075E-2</v>
      </c>
      <c r="F193" s="18">
        <f t="shared" si="17"/>
        <v>1.9189402159464075E-2</v>
      </c>
      <c r="G193" s="21">
        <f t="shared" si="18"/>
        <v>30</v>
      </c>
      <c r="H193" s="20">
        <f t="shared" si="19"/>
        <v>525789.61916931567</v>
      </c>
      <c r="I193" s="49"/>
      <c r="J193" s="48"/>
      <c r="M193" s="50"/>
    </row>
    <row r="194" spans="1:13" ht="16.5" hidden="1" customHeight="1" x14ac:dyDescent="0.15">
      <c r="A194" s="19">
        <v>44501</v>
      </c>
      <c r="B194" s="19">
        <v>44530</v>
      </c>
      <c r="C194" s="18">
        <v>0.17269999999999999</v>
      </c>
      <c r="D194" s="18">
        <f t="shared" si="14"/>
        <v>0.25905</v>
      </c>
      <c r="E194" s="18">
        <f t="shared" si="16"/>
        <v>1.9381892324737526E-2</v>
      </c>
      <c r="F194" s="18">
        <f t="shared" si="17"/>
        <v>1.9381892324737526E-2</v>
      </c>
      <c r="G194" s="21">
        <f t="shared" si="18"/>
        <v>30</v>
      </c>
      <c r="H194" s="20">
        <f t="shared" si="19"/>
        <v>531063.84969780827</v>
      </c>
      <c r="I194" s="49"/>
      <c r="J194" s="48"/>
      <c r="M194" s="50"/>
    </row>
    <row r="195" spans="1:13" ht="16.5" hidden="1" customHeight="1" x14ac:dyDescent="0.15">
      <c r="A195" s="19">
        <v>44531</v>
      </c>
      <c r="B195" s="19">
        <v>44560</v>
      </c>
      <c r="C195" s="18">
        <v>0.17460000000000001</v>
      </c>
      <c r="D195" s="18">
        <f t="shared" si="14"/>
        <v>0.26190000000000002</v>
      </c>
      <c r="E195" s="18">
        <f t="shared" si="16"/>
        <v>1.9573983490916769E-2</v>
      </c>
      <c r="F195" s="18">
        <f t="shared" si="17"/>
        <v>1.9573983490916769E-2</v>
      </c>
      <c r="G195" s="21">
        <f t="shared" si="18"/>
        <v>30</v>
      </c>
      <c r="H195" s="20">
        <f t="shared" si="19"/>
        <v>536327.14765111951</v>
      </c>
      <c r="I195" s="49"/>
      <c r="J195" s="48"/>
      <c r="M195" s="50"/>
    </row>
    <row r="196" spans="1:13" ht="16.5" hidden="1" customHeight="1" x14ac:dyDescent="0.15">
      <c r="A196" s="19">
        <v>44562</v>
      </c>
      <c r="B196" s="19">
        <v>44591</v>
      </c>
      <c r="C196" s="18">
        <v>0.17660000000000001</v>
      </c>
      <c r="D196" s="18">
        <f t="shared" si="14"/>
        <v>0.26490000000000002</v>
      </c>
      <c r="E196" s="18">
        <f t="shared" si="16"/>
        <v>1.9775755563363528E-2</v>
      </c>
      <c r="F196" s="18">
        <f t="shared" si="17"/>
        <v>1.9775755563363528E-2</v>
      </c>
      <c r="G196" s="21">
        <f t="shared" si="18"/>
        <v>30</v>
      </c>
      <c r="H196" s="52">
        <f t="shared" si="19"/>
        <v>541855.70243616065</v>
      </c>
      <c r="I196" s="49"/>
      <c r="J196" s="48"/>
      <c r="M196" s="50"/>
    </row>
    <row r="197" spans="1:13" ht="16.5" hidden="1" customHeight="1" x14ac:dyDescent="0.15">
      <c r="A197" s="19">
        <v>44593</v>
      </c>
      <c r="B197" s="19">
        <v>44620</v>
      </c>
      <c r="C197" s="18">
        <v>0.183</v>
      </c>
      <c r="D197" s="18">
        <f t="shared" si="14"/>
        <v>0.27449999999999997</v>
      </c>
      <c r="E197" s="18">
        <f t="shared" si="16"/>
        <v>2.0418491295787433E-2</v>
      </c>
      <c r="F197" s="18">
        <f t="shared" si="17"/>
        <v>2.0418491295787433E-2</v>
      </c>
      <c r="G197" s="21">
        <v>28</v>
      </c>
      <c r="H197" s="20">
        <f t="shared" si="19"/>
        <v>522168.88407093723</v>
      </c>
      <c r="I197" s="49"/>
      <c r="J197" s="48"/>
      <c r="M197" s="50"/>
    </row>
    <row r="198" spans="1:13" ht="16.5" hidden="1" customHeight="1" x14ac:dyDescent="0.15">
      <c r="A198" s="19">
        <v>44621</v>
      </c>
      <c r="B198" s="19">
        <v>44650</v>
      </c>
      <c r="C198" s="18">
        <v>0.1847</v>
      </c>
      <c r="D198" s="18">
        <f t="shared" si="14"/>
        <v>0.27705000000000002</v>
      </c>
      <c r="E198" s="18">
        <f t="shared" si="16"/>
        <v>2.0588471944052777E-2</v>
      </c>
      <c r="F198" s="18">
        <f t="shared" si="17"/>
        <v>2.0588471944052777E-2</v>
      </c>
      <c r="G198" s="21">
        <f t="shared" si="18"/>
        <v>30</v>
      </c>
      <c r="H198" s="20">
        <f t="shared" si="19"/>
        <v>564124.13126704609</v>
      </c>
      <c r="I198" s="49"/>
      <c r="J198" s="48"/>
      <c r="M198" s="50"/>
    </row>
    <row r="199" spans="1:13" ht="16.5" hidden="1" customHeight="1" x14ac:dyDescent="0.15">
      <c r="A199" s="19">
        <v>44652</v>
      </c>
      <c r="B199" s="19">
        <v>44681</v>
      </c>
      <c r="C199" s="18">
        <v>0.1905</v>
      </c>
      <c r="D199" s="18">
        <f t="shared" si="14"/>
        <v>0.28575</v>
      </c>
      <c r="E199" s="18">
        <f t="shared" si="16"/>
        <v>2.1166073665768392E-2</v>
      </c>
      <c r="F199" s="18">
        <f t="shared" si="17"/>
        <v>2.1166073665768392E-2</v>
      </c>
      <c r="G199" s="21">
        <f t="shared" si="18"/>
        <v>30</v>
      </c>
      <c r="H199" s="20">
        <f t="shared" si="19"/>
        <v>579950.41844205395</v>
      </c>
      <c r="I199" s="49"/>
      <c r="J199" s="48"/>
      <c r="M199" s="50"/>
    </row>
    <row r="200" spans="1:13" ht="16.5" hidden="1" customHeight="1" x14ac:dyDescent="0.15">
      <c r="A200" s="19">
        <v>44682</v>
      </c>
      <c r="B200" s="19">
        <v>44711</v>
      </c>
      <c r="C200" s="18">
        <v>0.1971</v>
      </c>
      <c r="D200" s="18">
        <f t="shared" si="14"/>
        <v>0.29564999999999997</v>
      </c>
      <c r="E200" s="18">
        <f t="shared" si="16"/>
        <v>2.1819002655476094E-2</v>
      </c>
      <c r="F200" s="18">
        <f t="shared" si="17"/>
        <v>2.1819002655476094E-2</v>
      </c>
      <c r="G200" s="21">
        <f t="shared" si="18"/>
        <v>30</v>
      </c>
      <c r="H200" s="20">
        <f t="shared" si="19"/>
        <v>597840.67276004492</v>
      </c>
      <c r="I200" s="49"/>
      <c r="J200" s="48"/>
      <c r="M200" s="50"/>
    </row>
    <row r="201" spans="1:13" ht="16.5" hidden="1" customHeight="1" x14ac:dyDescent="0.15">
      <c r="A201" s="19">
        <v>44713</v>
      </c>
      <c r="B201" s="19">
        <v>44742</v>
      </c>
      <c r="C201" s="18">
        <v>0.20399999999999999</v>
      </c>
      <c r="D201" s="18">
        <f t="shared" si="14"/>
        <v>0.30599999999999999</v>
      </c>
      <c r="E201" s="18">
        <f>IF(D201="","", (POWER((1+D201),(1/12)))-1)</f>
        <v>2.2496738540053407E-2</v>
      </c>
      <c r="F201" s="18">
        <f t="shared" si="17"/>
        <v>2.2496738540053407E-2</v>
      </c>
      <c r="G201" s="21">
        <v>20</v>
      </c>
      <c r="H201" s="20">
        <f t="shared" si="19"/>
        <v>410940.42399830889</v>
      </c>
      <c r="I201" s="49"/>
      <c r="J201" s="48"/>
      <c r="M201" s="50"/>
    </row>
    <row r="202" spans="1:13" ht="16.5" hidden="1" customHeight="1" x14ac:dyDescent="0.15">
      <c r="A202" s="19">
        <v>44743</v>
      </c>
      <c r="B202" s="19">
        <v>44772</v>
      </c>
      <c r="C202" s="18">
        <v>0.21279999999999999</v>
      </c>
      <c r="D202" s="18">
        <f t="shared" si="14"/>
        <v>0.31919999999999998</v>
      </c>
      <c r="E202" s="18">
        <f t="shared" si="16"/>
        <v>2.3353989277085985E-2</v>
      </c>
      <c r="F202" s="18">
        <f t="shared" si="17"/>
        <v>2.3353989277085985E-2</v>
      </c>
      <c r="G202" s="21">
        <v>31</v>
      </c>
      <c r="H202" s="20">
        <f t="shared" si="19"/>
        <v>661229.28306522779</v>
      </c>
      <c r="I202" s="49"/>
      <c r="J202" s="48"/>
      <c r="M202" s="50"/>
    </row>
    <row r="203" spans="1:13" ht="16.5" hidden="1" customHeight="1" x14ac:dyDescent="0.15">
      <c r="A203" s="19">
        <v>44774</v>
      </c>
      <c r="B203" s="19">
        <v>44803</v>
      </c>
      <c r="C203" s="18">
        <v>0.22209999999999999</v>
      </c>
      <c r="D203" s="18">
        <f t="shared" si="14"/>
        <v>0.33315</v>
      </c>
      <c r="E203" s="18">
        <f t="shared" si="16"/>
        <v>2.4251443652343774E-2</v>
      </c>
      <c r="F203" s="18">
        <f t="shared" si="17"/>
        <v>2.4251443652343774E-2</v>
      </c>
      <c r="G203" s="21">
        <f t="shared" si="18"/>
        <v>30</v>
      </c>
      <c r="H203" s="20">
        <f t="shared" si="19"/>
        <v>664489.55607421941</v>
      </c>
      <c r="I203" s="49"/>
      <c r="J203" s="48"/>
      <c r="M203" s="50"/>
    </row>
    <row r="204" spans="1:13" ht="16.5" hidden="1" customHeight="1" x14ac:dyDescent="0.15">
      <c r="A204" s="19">
        <v>44805</v>
      </c>
      <c r="B204" s="19">
        <v>44834</v>
      </c>
      <c r="C204" s="18">
        <v>0.23499999999999999</v>
      </c>
      <c r="D204" s="18">
        <f t="shared" si="14"/>
        <v>0.35249999999999998</v>
      </c>
      <c r="E204" s="18">
        <f t="shared" si="16"/>
        <v>2.548215212897964E-2</v>
      </c>
      <c r="F204" s="18">
        <f t="shared" si="17"/>
        <v>2.548215212897964E-2</v>
      </c>
      <c r="G204" s="21">
        <f t="shared" si="18"/>
        <v>30</v>
      </c>
      <c r="H204" s="20">
        <f t="shared" si="19"/>
        <v>698210.96833404212</v>
      </c>
      <c r="I204" s="49"/>
      <c r="J204" s="48"/>
      <c r="M204" s="50"/>
    </row>
    <row r="205" spans="1:13" ht="16.5" hidden="1" customHeight="1" x14ac:dyDescent="0.15">
      <c r="A205" s="19">
        <v>44835</v>
      </c>
      <c r="B205" s="19">
        <v>44864</v>
      </c>
      <c r="C205" s="18">
        <v>0.24610000000000001</v>
      </c>
      <c r="D205" s="18">
        <f t="shared" si="14"/>
        <v>0.36915000000000003</v>
      </c>
      <c r="E205" s="18">
        <f t="shared" si="16"/>
        <v>2.6528282142108894E-2</v>
      </c>
      <c r="F205" s="18">
        <f t="shared" si="17"/>
        <v>2.6528282142108894E-2</v>
      </c>
      <c r="G205" s="21">
        <v>31</v>
      </c>
      <c r="H205" s="20">
        <f t="shared" si="19"/>
        <v>751104.0950502432</v>
      </c>
      <c r="I205" s="49"/>
      <c r="J205" s="48"/>
      <c r="M205" s="50"/>
    </row>
    <row r="206" spans="1:13" ht="16.5" hidden="1" customHeight="1" x14ac:dyDescent="0.15">
      <c r="A206" s="19">
        <v>44866</v>
      </c>
      <c r="B206" s="19">
        <v>44895</v>
      </c>
      <c r="C206" s="18">
        <v>0.25779999999999997</v>
      </c>
      <c r="D206" s="18">
        <f t="shared" si="14"/>
        <v>0.38669999999999993</v>
      </c>
      <c r="E206" s="18">
        <f t="shared" si="16"/>
        <v>2.7618410366888613E-2</v>
      </c>
      <c r="F206" s="18">
        <f t="shared" si="17"/>
        <v>2.7618410366888613E-2</v>
      </c>
      <c r="G206" s="21">
        <f t="shared" si="18"/>
        <v>30</v>
      </c>
      <c r="H206" s="20">
        <f t="shared" si="19"/>
        <v>756744.44405274803</v>
      </c>
      <c r="I206" s="49"/>
      <c r="J206" s="48"/>
      <c r="M206" s="50"/>
    </row>
    <row r="207" spans="1:13" ht="16.5" hidden="1" customHeight="1" x14ac:dyDescent="0.15">
      <c r="A207" s="19">
        <v>44896</v>
      </c>
      <c r="B207" s="19">
        <v>44925</v>
      </c>
      <c r="C207" s="18">
        <v>0.27639999999999998</v>
      </c>
      <c r="D207" s="18">
        <f t="shared" si="14"/>
        <v>0.41459999999999997</v>
      </c>
      <c r="E207" s="18">
        <f t="shared" si="16"/>
        <v>2.9325672006971892E-2</v>
      </c>
      <c r="F207" s="18">
        <f t="shared" si="17"/>
        <v>2.9325672006971892E-2</v>
      </c>
      <c r="G207" s="21">
        <v>31</v>
      </c>
      <c r="H207" s="20">
        <f t="shared" si="19"/>
        <v>830307.52675739746</v>
      </c>
      <c r="I207" s="49"/>
      <c r="J207" s="48"/>
      <c r="M207" s="50"/>
    </row>
    <row r="208" spans="1:13" ht="16.5" hidden="1" customHeight="1" x14ac:dyDescent="0.15">
      <c r="A208" s="19">
        <v>44927</v>
      </c>
      <c r="B208" s="19">
        <v>44956</v>
      </c>
      <c r="C208" s="18">
        <v>0.28839999999999999</v>
      </c>
      <c r="D208" s="18">
        <f t="shared" si="14"/>
        <v>0.43259999999999998</v>
      </c>
      <c r="E208" s="18">
        <f t="shared" si="16"/>
        <v>3.041082430433617E-2</v>
      </c>
      <c r="F208" s="18">
        <f t="shared" si="17"/>
        <v>3.041082430433617E-2</v>
      </c>
      <c r="G208" s="21">
        <v>31</v>
      </c>
      <c r="H208" s="20">
        <f t="shared" si="19"/>
        <v>861031.80547010479</v>
      </c>
      <c r="I208" s="49"/>
      <c r="J208" s="48"/>
      <c r="M208" s="50"/>
    </row>
    <row r="209" spans="1:13" ht="16.5" hidden="1" customHeight="1" x14ac:dyDescent="0.15">
      <c r="A209" s="19">
        <v>44958</v>
      </c>
      <c r="B209" s="19">
        <v>44985</v>
      </c>
      <c r="C209" s="18">
        <v>0.30180000000000001</v>
      </c>
      <c r="D209" s="18">
        <f t="shared" si="14"/>
        <v>0.45269999999999999</v>
      </c>
      <c r="E209" s="18">
        <f t="shared" si="16"/>
        <v>3.1607904974429113E-2</v>
      </c>
      <c r="F209" s="18">
        <f t="shared" si="17"/>
        <v>3.1607904974429113E-2</v>
      </c>
      <c r="G209" s="21">
        <v>28</v>
      </c>
      <c r="H209" s="20">
        <f t="shared" si="19"/>
        <v>808319.48987940047</v>
      </c>
      <c r="I209" s="49"/>
      <c r="J209" s="48"/>
      <c r="M209" s="50"/>
    </row>
    <row r="210" spans="1:13" ht="16.5" hidden="1" customHeight="1" x14ac:dyDescent="0.15">
      <c r="A210" s="19">
        <v>44986</v>
      </c>
      <c r="B210" s="19">
        <v>45015</v>
      </c>
      <c r="C210" s="18">
        <v>0.30840000000000001</v>
      </c>
      <c r="D210" s="18">
        <f t="shared" si="14"/>
        <v>0.46260000000000001</v>
      </c>
      <c r="E210" s="18">
        <f t="shared" si="16"/>
        <v>3.2191941393584944E-2</v>
      </c>
      <c r="F210" s="18">
        <f t="shared" si="17"/>
        <v>3.2191941393584944E-2</v>
      </c>
      <c r="G210" s="21">
        <v>31</v>
      </c>
      <c r="H210" s="20">
        <f t="shared" si="19"/>
        <v>911461.16732370167</v>
      </c>
      <c r="I210" s="49"/>
      <c r="J210" s="48"/>
      <c r="M210" s="50"/>
    </row>
    <row r="211" spans="1:13" ht="16.5" hidden="1" customHeight="1" x14ac:dyDescent="0.15">
      <c r="A211" s="19">
        <v>45017</v>
      </c>
      <c r="B211" s="19">
        <v>45046</v>
      </c>
      <c r="C211" s="18">
        <v>0.31390000000000001</v>
      </c>
      <c r="D211" s="18">
        <f t="shared" ref="D211:D236" si="20">IF(A211="","",C211*1.5)</f>
        <v>0.47084999999999999</v>
      </c>
      <c r="E211" s="18">
        <f t="shared" si="16"/>
        <v>3.2675876808137438E-2</v>
      </c>
      <c r="F211" s="18">
        <f t="shared" si="17"/>
        <v>3.2675876808137438E-2</v>
      </c>
      <c r="G211" s="21">
        <f t="shared" si="18"/>
        <v>30</v>
      </c>
      <c r="H211" s="20">
        <f t="shared" si="19"/>
        <v>895319.02454296581</v>
      </c>
      <c r="I211" s="49"/>
      <c r="J211" s="48"/>
      <c r="M211" s="50"/>
    </row>
    <row r="212" spans="1:13" ht="16.5" hidden="1" customHeight="1" x14ac:dyDescent="0.15">
      <c r="A212" s="19">
        <v>45047</v>
      </c>
      <c r="B212" s="19">
        <v>45076</v>
      </c>
      <c r="C212" s="18">
        <v>0.30270000000000002</v>
      </c>
      <c r="D212" s="18">
        <f t="shared" si="20"/>
        <v>0.45405000000000006</v>
      </c>
      <c r="E212" s="18">
        <f t="shared" si="16"/>
        <v>3.1687760751144545E-2</v>
      </c>
      <c r="F212" s="18">
        <f t="shared" si="17"/>
        <v>3.1687760751144545E-2</v>
      </c>
      <c r="G212" s="21">
        <v>31</v>
      </c>
      <c r="H212" s="20">
        <f t="shared" si="19"/>
        <v>897186.13273407251</v>
      </c>
      <c r="I212" s="49"/>
      <c r="J212" s="48"/>
      <c r="M212" s="50"/>
    </row>
    <row r="213" spans="1:13" ht="16.5" hidden="1" customHeight="1" x14ac:dyDescent="0.15">
      <c r="A213" s="19">
        <v>45078</v>
      </c>
      <c r="B213" s="19">
        <v>45107</v>
      </c>
      <c r="C213" s="18">
        <v>0.29759999999999998</v>
      </c>
      <c r="D213" s="18">
        <f t="shared" si="20"/>
        <v>0.44639999999999996</v>
      </c>
      <c r="E213" s="18">
        <f t="shared" ref="E213:E236" si="21">IF(D213="","", (POWER((1+D213),(1/12)))-1)</f>
        <v>3.1234342878250443E-2</v>
      </c>
      <c r="F213" s="18">
        <f t="shared" ref="F213:F236" si="22">IF(A213="","",IF(D$9=0,E213,MIN(E213,D$9)))</f>
        <v>3.1234342878250443E-2</v>
      </c>
      <c r="G213" s="21">
        <f t="shared" si="18"/>
        <v>30</v>
      </c>
      <c r="H213" s="20">
        <f t="shared" si="19"/>
        <v>855820.99486406217</v>
      </c>
      <c r="I213" s="49"/>
      <c r="J213" s="48"/>
      <c r="M213" s="50"/>
    </row>
    <row r="214" spans="1:13" ht="16.5" hidden="1" customHeight="1" x14ac:dyDescent="0.15">
      <c r="A214" s="19">
        <v>45108</v>
      </c>
      <c r="B214" s="19">
        <v>45137</v>
      </c>
      <c r="C214" s="18">
        <v>0.29360000000000003</v>
      </c>
      <c r="D214" s="18">
        <f t="shared" si="20"/>
        <v>0.44040000000000001</v>
      </c>
      <c r="E214" s="18">
        <f t="shared" si="21"/>
        <v>3.0877180194344378E-2</v>
      </c>
      <c r="F214" s="18">
        <f t="shared" si="22"/>
        <v>3.0877180194344378E-2</v>
      </c>
      <c r="G214" s="21">
        <v>31</v>
      </c>
      <c r="H214" s="20">
        <f>IF(G214="","",((B$11*F214)/30)*G214)</f>
        <v>874235.8952358705</v>
      </c>
      <c r="I214" s="49"/>
      <c r="J214" s="48"/>
      <c r="M214" s="50"/>
    </row>
    <row r="215" spans="1:13" ht="16.5" hidden="1" customHeight="1" x14ac:dyDescent="0.15">
      <c r="A215" s="19">
        <v>45139</v>
      </c>
      <c r="B215" s="19">
        <v>45168</v>
      </c>
      <c r="C215" s="18">
        <v>0.28749999999999998</v>
      </c>
      <c r="D215" s="18">
        <f t="shared" si="20"/>
        <v>0.43124999999999997</v>
      </c>
      <c r="E215" s="18">
        <f t="shared" si="21"/>
        <v>3.0329872667392177E-2</v>
      </c>
      <c r="F215" s="18">
        <f t="shared" si="22"/>
        <v>3.0329872667392177E-2</v>
      </c>
      <c r="G215" s="21">
        <f t="shared" si="18"/>
        <v>30</v>
      </c>
      <c r="H215" s="20">
        <f t="shared" si="19"/>
        <v>831038.51108654565</v>
      </c>
      <c r="I215" s="49"/>
      <c r="J215" s="48"/>
      <c r="M215" s="50"/>
    </row>
    <row r="216" spans="1:13" ht="16.5" hidden="1" customHeight="1" x14ac:dyDescent="0.15">
      <c r="A216" s="19">
        <v>45170</v>
      </c>
      <c r="B216" s="19">
        <v>45199</v>
      </c>
      <c r="C216" s="18">
        <v>0.28029999999999999</v>
      </c>
      <c r="D216" s="18">
        <f t="shared" si="20"/>
        <v>0.42044999999999999</v>
      </c>
      <c r="E216" s="18">
        <f t="shared" si="21"/>
        <v>2.9679728036762887E-2</v>
      </c>
      <c r="F216" s="18">
        <f t="shared" si="22"/>
        <v>2.9679728036762887E-2</v>
      </c>
      <c r="G216" s="21">
        <f t="shared" si="18"/>
        <v>30</v>
      </c>
      <c r="H216" s="20">
        <f t="shared" si="19"/>
        <v>813224.54820730304</v>
      </c>
      <c r="I216" s="49"/>
      <c r="J216" s="48"/>
      <c r="M216" s="50"/>
    </row>
    <row r="217" spans="1:13" ht="16.5" hidden="1" customHeight="1" x14ac:dyDescent="0.15">
      <c r="A217" s="19">
        <v>45200</v>
      </c>
      <c r="B217" s="19">
        <v>45229</v>
      </c>
      <c r="C217" s="18">
        <v>0.26529999999999998</v>
      </c>
      <c r="D217" s="18">
        <f t="shared" si="20"/>
        <v>0.39794999999999997</v>
      </c>
      <c r="E217" s="18">
        <f t="shared" si="21"/>
        <v>2.8310577727206798E-2</v>
      </c>
      <c r="F217" s="18">
        <f t="shared" si="22"/>
        <v>2.8310577727206798E-2</v>
      </c>
      <c r="G217" s="21">
        <v>31</v>
      </c>
      <c r="H217" s="20">
        <f t="shared" si="19"/>
        <v>801566.8240496486</v>
      </c>
      <c r="I217" s="49"/>
      <c r="J217" s="48"/>
      <c r="M217" s="50"/>
    </row>
    <row r="218" spans="1:13" ht="16.5" hidden="1" customHeight="1" x14ac:dyDescent="0.15">
      <c r="A218" s="19">
        <v>45231</v>
      </c>
      <c r="B218" s="19">
        <v>45260</v>
      </c>
      <c r="C218" s="18">
        <v>0.25519999999999998</v>
      </c>
      <c r="D218" s="18">
        <f t="shared" si="20"/>
        <v>0.38279999999999997</v>
      </c>
      <c r="E218" s="18">
        <f t="shared" si="21"/>
        <v>2.7377257079175044E-2</v>
      </c>
      <c r="F218" s="18">
        <f t="shared" si="22"/>
        <v>2.7377257079175044E-2</v>
      </c>
      <c r="G218" s="21">
        <f t="shared" si="18"/>
        <v>30</v>
      </c>
      <c r="H218" s="20">
        <f t="shared" si="19"/>
        <v>750136.8439693962</v>
      </c>
      <c r="I218" s="49"/>
      <c r="J218" s="48"/>
      <c r="M218" s="50"/>
    </row>
    <row r="219" spans="1:13" ht="16.5" hidden="1" customHeight="1" x14ac:dyDescent="0.15">
      <c r="A219" s="19">
        <v>45261</v>
      </c>
      <c r="B219" s="19">
        <v>45290</v>
      </c>
      <c r="C219" s="18">
        <v>0.25040000000000001</v>
      </c>
      <c r="D219" s="18">
        <f t="shared" si="20"/>
        <v>0.37560000000000004</v>
      </c>
      <c r="E219" s="18">
        <f t="shared" si="21"/>
        <v>2.6930408406342421E-2</v>
      </c>
      <c r="F219" s="18">
        <f t="shared" si="22"/>
        <v>2.6930408406342421E-2</v>
      </c>
      <c r="G219" s="21">
        <v>31</v>
      </c>
      <c r="H219" s="20">
        <f t="shared" si="19"/>
        <v>762489.63001157506</v>
      </c>
      <c r="I219" s="49"/>
      <c r="J219" s="48"/>
      <c r="M219" s="50"/>
    </row>
    <row r="220" spans="1:13" ht="16.5" hidden="1" customHeight="1" x14ac:dyDescent="0.15">
      <c r="A220" s="19">
        <v>45292</v>
      </c>
      <c r="B220" s="19">
        <v>45321</v>
      </c>
      <c r="C220" s="18">
        <v>0.23319999999999999</v>
      </c>
      <c r="D220" s="18">
        <f t="shared" si="20"/>
        <v>0.3498</v>
      </c>
      <c r="E220" s="18">
        <f t="shared" si="21"/>
        <v>2.5311398067152435E-2</v>
      </c>
      <c r="F220" s="18">
        <f t="shared" si="22"/>
        <v>2.5311398067152435E-2</v>
      </c>
      <c r="G220" s="21">
        <v>31</v>
      </c>
      <c r="H220" s="52">
        <f t="shared" si="19"/>
        <v>716650.05060797592</v>
      </c>
      <c r="I220" s="49"/>
      <c r="J220" s="48"/>
      <c r="M220" s="50"/>
    </row>
    <row r="221" spans="1:13" hidden="1" x14ac:dyDescent="0.15">
      <c r="A221" s="19">
        <v>45327</v>
      </c>
      <c r="B221" s="19">
        <v>45351</v>
      </c>
      <c r="C221" s="18">
        <v>0.2331</v>
      </c>
      <c r="D221" s="18">
        <f t="shared" si="20"/>
        <v>0.34965000000000002</v>
      </c>
      <c r="E221" s="18">
        <f t="shared" si="21"/>
        <v>2.5301902552775868E-2</v>
      </c>
      <c r="F221" s="18">
        <f t="shared" si="22"/>
        <v>2.5301902552775868E-2</v>
      </c>
      <c r="G221" s="21">
        <v>24</v>
      </c>
      <c r="H221" s="20">
        <f t="shared" si="19"/>
        <v>554617.70395684696</v>
      </c>
      <c r="I221" s="49"/>
      <c r="J221" s="48"/>
      <c r="M221" s="50"/>
    </row>
    <row r="222" spans="1:13" x14ac:dyDescent="0.15">
      <c r="A222" s="19">
        <v>45370</v>
      </c>
      <c r="B222" s="19">
        <v>45382</v>
      </c>
      <c r="C222" s="18">
        <v>0.222</v>
      </c>
      <c r="D222" s="18">
        <f t="shared" si="20"/>
        <v>0.33300000000000002</v>
      </c>
      <c r="E222" s="18">
        <f t="shared" si="21"/>
        <v>2.4241839479260285E-2</v>
      </c>
      <c r="F222" s="18">
        <f t="shared" si="22"/>
        <v>2.4241839479260285E-2</v>
      </c>
      <c r="G222" s="21">
        <v>12</v>
      </c>
      <c r="H222" s="20">
        <f t="shared" si="19"/>
        <v>265690.5606926927</v>
      </c>
      <c r="I222" s="49"/>
      <c r="J222" s="48"/>
      <c r="M222" s="50"/>
    </row>
    <row r="223" spans="1:13" x14ac:dyDescent="0.15">
      <c r="A223" s="19">
        <v>45383</v>
      </c>
      <c r="B223" s="19">
        <v>45412</v>
      </c>
      <c r="C223" s="18">
        <v>0.22059999999999999</v>
      </c>
      <c r="D223" s="18">
        <f t="shared" si="20"/>
        <v>0.33089999999999997</v>
      </c>
      <c r="E223" s="18">
        <f t="shared" si="21"/>
        <v>2.4107276932201271E-2</v>
      </c>
      <c r="F223" s="18">
        <f t="shared" si="22"/>
        <v>2.4107276932201271E-2</v>
      </c>
      <c r="G223" s="21">
        <f t="shared" ref="G223:G230" si="23">IF(A223="","",DAYS360(A223,B223+(1)))</f>
        <v>30</v>
      </c>
      <c r="H223" s="20">
        <f t="shared" si="19"/>
        <v>660539.38794231485</v>
      </c>
      <c r="I223" s="49"/>
      <c r="J223" s="48"/>
      <c r="M223" s="50"/>
    </row>
    <row r="224" spans="1:13" ht="16.5" customHeight="1" x14ac:dyDescent="0.15">
      <c r="A224" s="19">
        <v>45413</v>
      </c>
      <c r="B224" s="19">
        <v>45443</v>
      </c>
      <c r="C224" s="18">
        <v>0.2056</v>
      </c>
      <c r="D224" s="18">
        <f t="shared" si="20"/>
        <v>0.30840000000000001</v>
      </c>
      <c r="E224" s="18">
        <f t="shared" si="21"/>
        <v>2.2653191301707398E-2</v>
      </c>
      <c r="F224" s="18">
        <f t="shared" si="22"/>
        <v>2.2653191301707398E-2</v>
      </c>
      <c r="G224" s="21">
        <v>31</v>
      </c>
      <c r="H224" s="20">
        <f t="shared" si="19"/>
        <v>641387.35638900881</v>
      </c>
      <c r="I224" s="49"/>
      <c r="J224" s="48"/>
      <c r="M224" s="50"/>
    </row>
    <row r="225" spans="1:13" ht="16.5" customHeight="1" x14ac:dyDescent="0.15">
      <c r="A225" s="19">
        <v>45444</v>
      </c>
      <c r="B225" s="19">
        <v>45473</v>
      </c>
      <c r="C225" s="18">
        <v>0.2102</v>
      </c>
      <c r="D225" s="18">
        <f t="shared" si="20"/>
        <v>0.31530000000000002</v>
      </c>
      <c r="E225" s="18">
        <f t="shared" si="21"/>
        <v>2.3101532064367492E-2</v>
      </c>
      <c r="F225" s="18">
        <f t="shared" si="22"/>
        <v>2.3101532064367492E-2</v>
      </c>
      <c r="G225" s="21">
        <f t="shared" si="23"/>
        <v>30</v>
      </c>
      <c r="H225" s="20">
        <f t="shared" ref="H225:H230" si="24">IF(G225="","",((B$11*F225)/30)*G225)</f>
        <v>632981.97856366925</v>
      </c>
      <c r="I225" s="49"/>
      <c r="J225" s="48"/>
      <c r="M225" s="50"/>
    </row>
    <row r="226" spans="1:13" ht="16.5" customHeight="1" x14ac:dyDescent="0.15">
      <c r="A226" s="19">
        <v>45474</v>
      </c>
      <c r="B226" s="19">
        <v>45503</v>
      </c>
      <c r="C226" s="18">
        <v>0.1966</v>
      </c>
      <c r="D226" s="18">
        <f t="shared" si="20"/>
        <v>0.2949</v>
      </c>
      <c r="E226" s="18">
        <f t="shared" si="21"/>
        <v>2.1769698724889874E-2</v>
      </c>
      <c r="F226" s="18">
        <f t="shared" si="22"/>
        <v>2.1769698724889874E-2</v>
      </c>
      <c r="G226" s="21">
        <v>31</v>
      </c>
      <c r="H226" s="20">
        <f t="shared" si="24"/>
        <v>616372.73656404857</v>
      </c>
      <c r="I226" s="49"/>
      <c r="J226" s="48"/>
      <c r="M226" s="50"/>
    </row>
    <row r="227" spans="1:13" ht="16.5" customHeight="1" x14ac:dyDescent="0.15">
      <c r="A227" s="19">
        <v>45505</v>
      </c>
      <c r="B227" s="19">
        <v>45534</v>
      </c>
      <c r="C227" s="18">
        <v>0.19470000000000001</v>
      </c>
      <c r="D227" s="18">
        <f t="shared" si="20"/>
        <v>0.29205000000000003</v>
      </c>
      <c r="E227" s="18">
        <f t="shared" si="21"/>
        <v>2.1582104744219066E-2</v>
      </c>
      <c r="F227" s="18">
        <f t="shared" si="22"/>
        <v>2.1582104744219066E-2</v>
      </c>
      <c r="G227" s="21">
        <v>31</v>
      </c>
      <c r="H227" s="20">
        <f t="shared" si="24"/>
        <v>611061.32565798925</v>
      </c>
      <c r="I227" s="49"/>
      <c r="J227" s="48"/>
      <c r="M227" s="50"/>
    </row>
    <row r="228" spans="1:13" ht="16.5" customHeight="1" x14ac:dyDescent="0.15">
      <c r="A228" s="19">
        <v>45536</v>
      </c>
      <c r="B228" s="19">
        <v>45565</v>
      </c>
      <c r="C228" s="18">
        <v>0.1923</v>
      </c>
      <c r="D228" s="18">
        <f t="shared" si="20"/>
        <v>0.28844999999999998</v>
      </c>
      <c r="E228" s="18">
        <f t="shared" si="21"/>
        <v>2.1344601002089014E-2</v>
      </c>
      <c r="F228" s="18">
        <f t="shared" si="22"/>
        <v>2.1344601002089014E-2</v>
      </c>
      <c r="G228" s="21">
        <f t="shared" si="23"/>
        <v>30</v>
      </c>
      <c r="H228" s="20">
        <f t="shared" si="24"/>
        <v>584842.06745723903</v>
      </c>
      <c r="I228" s="49"/>
      <c r="J228" s="48"/>
      <c r="M228" s="50"/>
    </row>
    <row r="229" spans="1:13" ht="16.5" customHeight="1" x14ac:dyDescent="0.15">
      <c r="A229" s="19">
        <v>45566</v>
      </c>
      <c r="B229" s="19">
        <v>45596</v>
      </c>
      <c r="C229" s="18">
        <v>0.18779999999999999</v>
      </c>
      <c r="D229" s="18">
        <f t="shared" si="20"/>
        <v>0.28170000000000001</v>
      </c>
      <c r="E229" s="18">
        <f t="shared" si="21"/>
        <v>2.0897637252162315E-2</v>
      </c>
      <c r="F229" s="18">
        <f t="shared" si="22"/>
        <v>2.0897637252162315E-2</v>
      </c>
      <c r="G229" s="21">
        <v>31</v>
      </c>
      <c r="H229" s="20">
        <f t="shared" si="24"/>
        <v>591681.76939955575</v>
      </c>
      <c r="I229" s="49"/>
      <c r="J229" s="48"/>
      <c r="M229" s="50"/>
    </row>
    <row r="230" spans="1:13" ht="16.5" customHeight="1" x14ac:dyDescent="0.15">
      <c r="A230" s="19">
        <v>45597</v>
      </c>
      <c r="B230" s="19">
        <v>45626</v>
      </c>
      <c r="C230" s="18">
        <v>0.186</v>
      </c>
      <c r="D230" s="18">
        <f t="shared" si="20"/>
        <v>0.27900000000000003</v>
      </c>
      <c r="E230" s="18">
        <f t="shared" si="21"/>
        <v>2.071824734194827E-2</v>
      </c>
      <c r="F230" s="18">
        <f t="shared" si="22"/>
        <v>2.071824734194827E-2</v>
      </c>
      <c r="G230" s="21">
        <f t="shared" si="23"/>
        <v>30</v>
      </c>
      <c r="H230" s="20">
        <f t="shared" si="24"/>
        <v>567679.97716938262</v>
      </c>
      <c r="I230" s="49"/>
      <c r="J230" s="48"/>
      <c r="M230" s="50"/>
    </row>
    <row r="231" spans="1:13" ht="16.5" customHeight="1" x14ac:dyDescent="0.15">
      <c r="A231" s="19">
        <v>45627</v>
      </c>
      <c r="B231" s="19">
        <v>45657</v>
      </c>
      <c r="C231" s="18">
        <v>0.1759</v>
      </c>
      <c r="D231" s="18">
        <f t="shared" si="20"/>
        <v>0.26385000000000003</v>
      </c>
      <c r="E231" s="18">
        <f t="shared" si="21"/>
        <v>1.9705185284566218E-2</v>
      </c>
      <c r="F231" s="18">
        <f t="shared" si="22"/>
        <v>1.9705185284566218E-2</v>
      </c>
      <c r="G231" s="21">
        <v>31</v>
      </c>
      <c r="H231" s="20">
        <f t="shared" ref="H231:H236" si="25">IF(G231="","",((B$11*F231)/30)*G231)</f>
        <v>557919.47935701814</v>
      </c>
      <c r="I231" s="49"/>
      <c r="J231" s="48"/>
      <c r="M231" s="50"/>
    </row>
    <row r="232" spans="1:13" ht="16.5" customHeight="1" x14ac:dyDescent="0.15">
      <c r="A232" s="19">
        <v>45658</v>
      </c>
      <c r="B232" s="19">
        <v>45688</v>
      </c>
      <c r="C232" s="18">
        <v>0.16589999999999999</v>
      </c>
      <c r="D232" s="18">
        <f t="shared" si="20"/>
        <v>0.24884999999999999</v>
      </c>
      <c r="E232" s="18">
        <f t="shared" si="21"/>
        <v>1.8691126523929125E-2</v>
      </c>
      <c r="F232" s="18">
        <f t="shared" si="22"/>
        <v>1.8691126523929125E-2</v>
      </c>
      <c r="G232" s="21">
        <v>31</v>
      </c>
      <c r="H232" s="20">
        <f t="shared" si="25"/>
        <v>529208.09564751328</v>
      </c>
      <c r="I232" s="49"/>
      <c r="J232" s="48"/>
      <c r="M232" s="50"/>
    </row>
    <row r="233" spans="1:13" ht="16.5" customHeight="1" x14ac:dyDescent="0.15">
      <c r="A233" s="19">
        <v>45689</v>
      </c>
      <c r="B233" s="19">
        <v>45716</v>
      </c>
      <c r="C233" s="18">
        <v>0.17530000000000001</v>
      </c>
      <c r="D233" s="18">
        <f t="shared" si="20"/>
        <v>0.26295000000000002</v>
      </c>
      <c r="E233" s="18">
        <f t="shared" si="21"/>
        <v>1.9644653685569002E-2</v>
      </c>
      <c r="F233" s="18">
        <f t="shared" si="22"/>
        <v>1.9644653685569002E-2</v>
      </c>
      <c r="G233" s="21">
        <v>28</v>
      </c>
      <c r="H233" s="20">
        <f t="shared" si="25"/>
        <v>502379.27691895119</v>
      </c>
      <c r="I233" s="49"/>
      <c r="J233" s="48"/>
      <c r="M233" s="50"/>
    </row>
    <row r="234" spans="1:13" ht="16.5" customHeight="1" x14ac:dyDescent="0.15">
      <c r="A234" s="19">
        <v>45717</v>
      </c>
      <c r="B234" s="19">
        <v>45747</v>
      </c>
      <c r="C234" s="18">
        <v>0.1661</v>
      </c>
      <c r="D234" s="18">
        <f t="shared" si="20"/>
        <v>0.24914999999999998</v>
      </c>
      <c r="E234" s="18">
        <f t="shared" si="21"/>
        <v>1.8711516862731203E-2</v>
      </c>
      <c r="F234" s="18">
        <f t="shared" si="22"/>
        <v>1.8711516862731203E-2</v>
      </c>
      <c r="G234" s="21">
        <v>31</v>
      </c>
      <c r="H234" s="20">
        <f t="shared" si="25"/>
        <v>529785.41410679615</v>
      </c>
      <c r="I234" s="49"/>
      <c r="J234" s="48"/>
      <c r="M234" s="50"/>
    </row>
    <row r="235" spans="1:13" ht="16.5" customHeight="1" x14ac:dyDescent="0.15">
      <c r="A235" s="19">
        <v>45748</v>
      </c>
      <c r="B235" s="19">
        <v>45777</v>
      </c>
      <c r="C235" s="18">
        <v>0.17080000000000001</v>
      </c>
      <c r="D235" s="18">
        <f t="shared" si="20"/>
        <v>0.25619999999999998</v>
      </c>
      <c r="E235" s="18">
        <f t="shared" si="21"/>
        <v>1.9189402159464075E-2</v>
      </c>
      <c r="F235" s="18">
        <f t="shared" si="22"/>
        <v>1.9189402159464075E-2</v>
      </c>
      <c r="G235" s="21">
        <v>30</v>
      </c>
      <c r="H235" s="20">
        <f t="shared" si="25"/>
        <v>525789.61916931567</v>
      </c>
      <c r="I235" s="49"/>
      <c r="J235" s="48"/>
      <c r="M235" s="50"/>
    </row>
    <row r="236" spans="1:13" ht="16.5" customHeight="1" x14ac:dyDescent="0.15">
      <c r="A236" s="19">
        <v>45778</v>
      </c>
      <c r="B236" s="19">
        <v>45803</v>
      </c>
      <c r="C236" s="18">
        <v>0.1731</v>
      </c>
      <c r="D236" s="18">
        <f t="shared" si="20"/>
        <v>0.25964999999999999</v>
      </c>
      <c r="E236" s="18">
        <f t="shared" si="21"/>
        <v>1.942236567004052E-2</v>
      </c>
      <c r="F236" s="18">
        <f t="shared" si="22"/>
        <v>1.942236567004052E-2</v>
      </c>
      <c r="G236" s="21">
        <v>26</v>
      </c>
      <c r="H236" s="20">
        <f t="shared" si="25"/>
        <v>461216.4434445622</v>
      </c>
      <c r="I236" s="49"/>
      <c r="J236" s="48"/>
      <c r="M236" s="50"/>
    </row>
    <row r="237" spans="1:13" x14ac:dyDescent="0.15">
      <c r="A237" s="63" t="s">
        <v>17</v>
      </c>
      <c r="B237" s="63"/>
      <c r="C237" s="63"/>
      <c r="D237" s="63"/>
      <c r="E237" s="63"/>
      <c r="F237" s="63"/>
      <c r="G237" s="63"/>
      <c r="H237" s="60">
        <f>SUM(H222:H236)</f>
        <v>8278535.4884800566</v>
      </c>
    </row>
    <row r="238" spans="1:13" x14ac:dyDescent="0.15">
      <c r="A238" s="63" t="s">
        <v>18</v>
      </c>
      <c r="B238" s="63"/>
      <c r="C238" s="63"/>
      <c r="D238" s="63"/>
      <c r="E238" s="63"/>
      <c r="F238" s="63"/>
      <c r="G238" s="63"/>
      <c r="H238" s="61">
        <f>(B11)</f>
        <v>27400000</v>
      </c>
    </row>
    <row r="239" spans="1:13" x14ac:dyDescent="0.15">
      <c r="A239" s="63" t="s">
        <v>23</v>
      </c>
      <c r="B239" s="63"/>
      <c r="C239" s="63"/>
      <c r="D239" s="63"/>
      <c r="E239" s="63"/>
      <c r="F239" s="63"/>
      <c r="G239" s="63"/>
      <c r="H239" s="59">
        <f>SUM(H237:H238)</f>
        <v>35678535.488480054</v>
      </c>
      <c r="I239" s="46"/>
    </row>
    <row r="240" spans="1:13" x14ac:dyDescent="0.15">
      <c r="A240" s="43"/>
      <c r="B240" s="7"/>
      <c r="C240" s="2"/>
      <c r="D240" s="2"/>
      <c r="E240" s="2"/>
      <c r="F240" s="2"/>
      <c r="G240" s="2"/>
      <c r="H240" s="45"/>
    </row>
    <row r="241" spans="1:8" x14ac:dyDescent="0.15">
      <c r="A241" s="7"/>
    </row>
    <row r="242" spans="1:8" x14ac:dyDescent="0.15">
      <c r="A242" s="53"/>
    </row>
    <row r="244" spans="1:8" x14ac:dyDescent="0.15">
      <c r="H244" s="22"/>
    </row>
  </sheetData>
  <mergeCells count="14">
    <mergeCell ref="A1:H1"/>
    <mergeCell ref="A2:H2"/>
    <mergeCell ref="B4:E4"/>
    <mergeCell ref="G4:H4"/>
    <mergeCell ref="B5:E5"/>
    <mergeCell ref="G13:H13"/>
    <mergeCell ref="A237:G237"/>
    <mergeCell ref="A238:G238"/>
    <mergeCell ref="A239:G239"/>
    <mergeCell ref="A7:C7"/>
    <mergeCell ref="A8:C8"/>
    <mergeCell ref="A9:C9"/>
    <mergeCell ref="A13:B13"/>
    <mergeCell ref="D13:E13"/>
  </mergeCells>
  <printOptions horizontalCentered="1" verticalCentered="1"/>
  <pageMargins left="0.39370078740157483" right="0.51181102362204722" top="0.35433070866141736" bottom="0.19685039370078741" header="0" footer="0.51181102362204722"/>
  <pageSetup paperSize="281" scale="80" fitToHeight="0" orientation="portrait"/>
  <headerFooter alignWithMargins="0">
    <oddFooter>&amp;L&amp;A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EDWIN MATEUS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Brenda Patricia Diaz Vidal</cp:lastModifiedBy>
  <cp:lastPrinted>2018-11-02T22:58:34Z</cp:lastPrinted>
  <dcterms:created xsi:type="dcterms:W3CDTF">2011-02-09T19:49:21Z</dcterms:created>
  <dcterms:modified xsi:type="dcterms:W3CDTF">2025-05-26T15:25:49Z</dcterms:modified>
</cp:coreProperties>
</file>