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mc:AlternateContent xmlns:mc="http://schemas.openxmlformats.org/markup-compatibility/2006">
    <mc:Choice Requires="x15">
      <x15ac:absPath xmlns:x15ac="http://schemas.microsoft.com/office/spreadsheetml/2010/11/ac" url="C:\Users\ROGER VILLALBA\Downloads\"/>
    </mc:Choice>
  </mc:AlternateContent>
  <xr:revisionPtr revIDLastSave="0" documentId="13_ncr:1_{24B71CDF-023A-485E-8C90-1A26D5951299}" xr6:coauthVersionLast="47" xr6:coauthVersionMax="47" xr10:uidLastSave="{00000000-0000-0000-0000-000000000000}"/>
  <bookViews>
    <workbookView xWindow="-108" yWindow="-108" windowWidth="23256" windowHeight="12456" firstSheet="2" activeTab="4" xr2:uid="{00000000-000D-0000-FFFF-FFFF00000000}"/>
  </bookViews>
  <sheets>
    <sheet name="NOTAS" sheetId="15" state="hidden" r:id="rId1"/>
    <sheet name="GENERALES NOTA 322" sheetId="5"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7" l="1"/>
  <c r="B7" i="17"/>
  <c r="B6" i="17"/>
  <c r="B4" i="17"/>
  <c r="B3" i="17"/>
  <c r="B2" i="17"/>
  <c r="B5" i="10"/>
  <c r="B5" i="14" s="1"/>
  <c r="B4" i="10"/>
  <c r="B3" i="10"/>
  <c r="B4" i="14"/>
  <c r="B6" i="14"/>
  <c r="B8" i="14"/>
  <c r="B7" i="14"/>
  <c r="B3" i="14"/>
  <c r="B2" i="14"/>
  <c r="B3" i="12"/>
  <c r="B12" i="17" l="1"/>
  <c r="B11" i="17" s="1"/>
  <c r="B15" i="17" s="1"/>
  <c r="B5" i="17"/>
  <c r="B5" i="12" s="1"/>
  <c r="B12" i="14"/>
  <c r="B2" i="12"/>
  <c r="B7" i="12"/>
  <c r="B6" i="12"/>
  <c r="B4" i="12"/>
  <c r="B11" i="14" l="1"/>
  <c r="B15" i="14" s="1"/>
  <c r="B7" i="10"/>
  <c r="B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tc={E4D8CBF0-DD04-4C12-A65D-7AA273E8D2AC}</author>
    <author>tc={E6C804EF-2D77-4A35-BD96-EDBAC51CC92F}</author>
  </authors>
  <commentList>
    <comment ref="B8" authorId="0" shapeId="0" xr:uid="{E4D8CBF0-DD04-4C12-A65D-7AA273E8D2AC}">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Roger, te sugiero que indiquemos todas las compañías vinculadas con su respectivo porcentaje de participación del coaseguro. </t>
      </text>
    </comment>
    <comment ref="B15" authorId="1" shapeId="0" xr:uid="{E6C804EF-2D77-4A35-BD96-EDBAC51CC92F}">
      <text>
        <t>[Comentario encadenado]
Su versión de Excel le permite leer este comentario encadenado; sin embargo, las ediciones que se apliquen se quitarán si el archivo se abre en una versión más reciente de Excel. Más información: https://go.microsoft.com/fwlink/?linkid=870924
Comentario:
    Roger, aquí indiquemos que se trata de un coaseguro de x% y que la líder es Mapfre</t>
      </text>
    </comment>
  </commentList>
</comments>
</file>

<file path=xl/sharedStrings.xml><?xml version="1.0" encoding="utf-8"?>
<sst xmlns="http://schemas.openxmlformats.org/spreadsheetml/2006/main" count="227" uniqueCount="153">
  <si>
    <t>Verbal</t>
  </si>
  <si>
    <t>Ordinario</t>
  </si>
  <si>
    <t>Apertura</t>
  </si>
  <si>
    <t>Imputación</t>
  </si>
  <si>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</si>
  <si>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</si>
  <si>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</si>
  <si>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</si>
  <si>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</si>
  <si>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</si>
  <si>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</si>
  <si>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</si>
  <si>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</si>
  <si>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</si>
  <si>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</si>
  <si>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</si>
  <si>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</si>
  <si>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</si>
  <si>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</si>
  <si>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</si>
  <si>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</si>
  <si>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</si>
  <si>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</si>
  <si>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</si>
  <si>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</si>
  <si>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</si>
  <si>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</si>
  <si>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</si>
  <si>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</si>
  <si>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</si>
  <si>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</si>
  <si>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</si>
  <si>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</si>
  <si>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</si>
  <si>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</si>
  <si>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</si>
  <si>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</si>
  <si>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</si>
  <si>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</si>
  <si>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</si>
  <si>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</si>
  <si>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</si>
  <si>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</si>
  <si>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</si>
  <si>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</si>
  <si>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</si>
  <si>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</si>
  <si>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</si>
  <si>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</si>
  <si>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</si>
  <si>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</si>
  <si>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</si>
  <si>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</si>
  <si>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</si>
  <si>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</si>
  <si>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</si>
  <si>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</si>
  <si>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</si>
  <si>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</si>
  <si>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</si>
  <si>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</si>
  <si>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</si>
  <si>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</si>
  <si>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</si>
  <si>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</si>
  <si>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</si>
  <si>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</si>
  <si>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</si>
  <si>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</si>
  <si>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</si>
  <si>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</si>
  <si>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</si>
  <si>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</si>
  <si>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</si>
  <si>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</si>
  <si>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</si>
  <si>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</si>
  <si>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</si>
  <si>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</si>
  <si>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</si>
  <si>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</si>
  <si>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</si>
  <si>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</si>
  <si>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</si>
  <si>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</si>
  <si>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</si>
  <si>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</si>
  <si>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</si>
  <si>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</si>
  <si>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</si>
  <si>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</si>
  <si>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</si>
  <si>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</si>
  <si>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</si>
  <si>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</si>
  <si>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</si>
  <si>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</si>
  <si>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</si>
  <si>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</si>
  <si>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</si>
  <si>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</si>
  <si>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</si>
  <si>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</si>
  <si>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</si>
  <si>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</si>
  <si>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</si>
  <si>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</si>
  <si>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</si>
  <si>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</si>
  <si>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</si>
  <si>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</si>
  <si>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</si>
  <si>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</si>
  <si>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</si>
  <si>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</si>
  <si>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</si>
  <si>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</si>
  <si>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</si>
  <si>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</si>
  <si>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88112-2019-35575</t>
  </si>
  <si>
    <t xml:space="preserve">CONTRALORÍA GENERAL DE LA REPÚBLICA </t>
  </si>
  <si>
    <t>FONDO NACIONAL DEL AHORRO</t>
  </si>
  <si>
    <t xml:space="preserve"> 899.999.284-4</t>
  </si>
  <si>
    <t>07 DE MAYO DE 2025</t>
  </si>
  <si>
    <t>05 DE JUNIO DE 2025</t>
  </si>
  <si>
    <t>19 DE JUNIO DE 2025</t>
  </si>
  <si>
    <t xml:space="preserve"> ALCANCES FISCALES</t>
  </si>
  <si>
    <t>De acuerdo a lo señalado en el auto apertura, se tiene que en desarollo de la auditoria adelantada por la Contraloría Delegada para Gestión Pública e Instituciones Financieras,  se evidenciaron debilidades en la etapa de planeación del contrato No 94 celebrado entre el FNA y la firma SOLUCIONES TECNOLOGIA Y SERVICIOS S.A., del 21 de abril de 2016, cuyo objeto era la “Adquisición, instalación, configuración, mantenimiento y soporte de la infraestructura de almacenamiento y procesamiento para los servicios y aplicativos del FNA” que llevaron a que se pactara  plan de adquisición de un servidor Z System Linux ONE, que nunca ha sido usado ni es posible operativamente usar dada su incompatibilidad con la tecnología con que cuenta actualmente el FNA, lo cual se materializó una gestión antieconómica y generó que el FNA cancelara NOVECIENTOS OCHENTA Y SEIS MILLONES QUINIENTOS OCHENTA Y NUEVE MIL DOSCIENTOS ONCE PESOS ( $ 986.589.211), que corresponden al valor pagado al contratista por el servidor.</t>
  </si>
  <si>
    <t xml:space="preserve">$986.589.211 (sin indexar) </t>
  </si>
  <si>
    <t>Póliza  No. 2201311001330 (Lider Mapfre) y Póliza  No. 220126002758 (Lider Mapfre)</t>
  </si>
  <si>
    <t>MAPFRE SEGUROS GENERALES DE COLOMBIA S.A. (60.00%), LA PREVISORA S.A. (20%)</t>
  </si>
  <si>
    <t>RADICADO</t>
  </si>
  <si>
    <t>CONTRALORÍA</t>
  </si>
  <si>
    <t>DETRIMENTO</t>
  </si>
  <si>
    <t>TERCEROS CIVILMENTE RESPONSABLESD</t>
  </si>
  <si>
    <t xml:space="preserve">21783121 / 0 (Allianz) </t>
  </si>
  <si>
    <t>Delitos contra la Administración Pública</t>
  </si>
  <si>
    <t xml:space="preserve">Del valor total asegurado ($400.000.000), Allianz Seguros S.A. solo asumió el 20% que equivale a $80.000.000, los cuales se encuentran disponiles; ya que no se han efectuado pagos con cargo a la póliza afectada. </t>
  </si>
  <si>
    <t>Desde el 01 abril de 2015 hasta el 30 de abril de 2016.</t>
  </si>
  <si>
    <t>ALLIANZ SEGUROS S.A.</t>
  </si>
  <si>
    <t>60% - Líder.</t>
  </si>
  <si>
    <t xml:space="preserve"> LA PREVISORA S.A. COMPAÑÍA DE SEGUROS</t>
  </si>
  <si>
    <t>X: El valor asegurado a cargo de Allianz se encuentra disponible, debido a que no se han efectuado pagos con cargo a la póliza vinculada.</t>
  </si>
  <si>
    <t>N/A</t>
  </si>
  <si>
    <t>X</t>
  </si>
  <si>
    <t>X - Amparar los riesgos que impliquen menoscabo de los fondos o bienes de propiedad, bajo tenencia, control y/o responsabilidad del FONDO NACIONAL DEL AHORRO, causados por acciones y omisiones de sus servidores, que incurran en delitos contra la administración pública o en alcances por incumplimiento de las disposiciones legales y reglamentarias, incluyendo el costo de la rendición de cuentas en caso de abandono del cargo o fallecimiento del empleado.</t>
  </si>
  <si>
    <r>
      <t xml:space="preserve">X - </t>
    </r>
    <r>
      <rPr>
        <b/>
        <u/>
        <sz val="11"/>
        <color theme="1"/>
        <rFont val="Calibri"/>
        <family val="2"/>
        <scheme val="minor"/>
      </rPr>
      <t>$400.000.000</t>
    </r>
    <r>
      <rPr>
        <b/>
        <sz val="11"/>
        <color theme="1"/>
        <rFont val="Calibri"/>
        <family val="2"/>
        <scheme val="minor"/>
      </rPr>
      <t xml:space="preserve">: </t>
    </r>
    <r>
      <rPr>
        <sz val="11"/>
        <color theme="1"/>
        <rFont val="Calibri"/>
        <family val="2"/>
        <scheme val="minor"/>
      </rPr>
      <t>Del valor total asegurado ($400.000.000), Allianz Seguros S.A. asumió solo el 20% que equivale a $80.000.000.</t>
    </r>
  </si>
  <si>
    <r>
      <t>X -</t>
    </r>
    <r>
      <rPr>
        <b/>
        <u/>
        <sz val="11"/>
        <color theme="1"/>
        <rFont val="Calibri"/>
        <family val="2"/>
        <scheme val="minor"/>
      </rPr>
      <t xml:space="preserve"> Cedido</t>
    </r>
    <r>
      <rPr>
        <sz val="11"/>
        <color theme="1"/>
        <rFont val="Calibri"/>
        <family val="2"/>
        <scheme val="minor"/>
      </rPr>
      <t>: MAPFRE SEGUROS GENERALES DE COLOMBIA S.A.  (60% - Líder), ALLIANZ SEGUROS S.A. (20%) y LA PREVISORA S.A. COMPAÑÍA DE SEGUROS (20%).</t>
    </r>
  </si>
  <si>
    <t>X- 1% del valor de la perdida - Mínimo 1 SMMLV.</t>
  </si>
  <si>
    <r>
      <rPr>
        <b/>
        <sz val="11"/>
        <color theme="1"/>
        <rFont val="Calibri"/>
        <family val="2"/>
        <scheme val="minor"/>
      </rPr>
      <t xml:space="preserve">SINIESTRO </t>
    </r>
    <r>
      <rPr>
        <sz val="11"/>
        <color theme="1"/>
        <rFont val="Calibri"/>
        <family val="2"/>
        <scheme val="minor"/>
      </rPr>
      <t xml:space="preserve">213126241- </t>
    </r>
    <r>
      <rPr>
        <b/>
        <sz val="11"/>
        <color theme="1"/>
        <rFont val="Calibri"/>
        <family val="2"/>
        <scheme val="minor"/>
      </rPr>
      <t xml:space="preserve">APLICATIVO </t>
    </r>
    <r>
      <rPr>
        <sz val="11"/>
        <color theme="1"/>
        <rFont val="Calibri"/>
        <family val="2"/>
        <scheme val="minor"/>
      </rPr>
      <t>214942</t>
    </r>
  </si>
  <si>
    <t>La contingencia se debe establecer como PROBABLE, considerando que la Póliza de Manejo Global 2201311001330 ofrece cobertura material, pero no temporal; sin embargo, la Póliza de Manejo Global No. 220126002758 ofrece cobertura tanto temporal como material. Por otro lado, con respecto a la responsabilidad del presunto responsable, no obra prueba ni argumentos razonables que justifiquen la conducta de los presuntos responsables, evidenciándose un actuar abiertamente negligente y culposo que los llevaron a adquirir un servidor Z System Linux ONE, que nunca ha sido usado y que no es posible operativamente usar dada su incompatibilidad con la tecnología con que cuenta actualmente el FONDO NACIONAL DEL AHORRO. 
. 
Hay cobertura material de la Póliza de Manejo Global 2201311001330 ofrece pues amparara la pérdida patrimonial del asegurado, FONDO NACIONAL DEL AHORRO (en adelante FNA), como consecuencia de conductas que generen fallos con responsabilidad fiscal, alcances  fiscales. Por otro lado, la póliza no presta cobertura temporal, toda vez que se pactó bajo la modalidad de ocurrencia, con una vigencia desde el 01 de abril 2014 al 31 de marzo 2015, prorrogada al 30 de abril de 2016. Sin embargo, los pagos del software o servidor  en concreto se realizaron el 12 y 18 de julio de 2016, es decir, posterior a la vigencia del contrato de seguro. Ahora, en relación a la Póliza de Manejo Global No. 220126002758, ofrece cobertura material pues amparara la pérdida patrimonial del asegurado, FONDO NACIONAL DEL AHORRO, como consecuencia de conductas que generen fallos con responsabilidad fiscal, alcances fiscales. Asimismo, ofrece cobertura temporal, teniendo presente que se pactó bajo la modalidad de ocurrencia, con una vigencia entre 01 de mayo de 2016 al 30 de abril de 2017, prorrogada hasta 03 de agosto de 2018, y el hecho ocurrió el 12 y 18 de julio de 2016 con los pagos. Igualmente, se hace la aclaración de que si la Contraloría toma como fecha del presunto daño el 21 de abril de 2016, cuando se celebró el contrato No 94 entre el FNA y la firma SOLUCIONES TECNOLOGIA Y SERVICIOS S.A, esta póliza no prestaría cobertura, pero si lo haría la Póliza de Manejo Global 2201311001330. 
Con respecto a la responsabilidad de los presuntos responsables, se tiene que la Contraloría manifiesta presuntas irregularidades en el contrato No 94 celebrado entre el FNA y la firma SOLUCIONES TECNOLOGIA Y SERVICIOS S.A el 21 de abril de 2016, cuyo objeto consistió en la “Adquisición, instalación, configuración, mantenimiento y soporte de la infraestructura de almacenamiento y procesamiento para los servicios y aplicativos del FNA” que llevaron a que se pactara en el numeral 3.2. de dicho negocio jurídico, un plan de adquisición de un servidor Z System Linux ONE, que nunca ha sido usado y que no es posible operativamente usar dada su incompatibilidad con la tecnología con que cuenta actualmente el FNA, afirmaciones que se encuentran soportadas con dictamenes periciales. Por otro lado, no existe ninguna prueba o argumento racional que permita desvirtuar los elementos de la responsabilidad fiscal, dado que antes de adquirir el software o servidor, lo mínimo que se debió realizar es un análisis de compatibilidad con la tecnología del FNA, lo cual no sucedió.</t>
  </si>
  <si>
    <t>FUNDAMENTOS FÁCTICOS Y JURÍDICOS DE LA DEFENSA FRENTE AL PROCESO DE RESPONSABILIDAD FISCAL
A.	INEXISTENCIA DE DAÑO PATRIMONIAL AL ESTADO
B.	EN EL PRESENTE CASO NO SE REÚNEN LOS ELEMENTOS DE LA RESPONSABILIDAD FISCAL - POR INEXISTENCIA DE CULPA GRAVE Y/O DOLO EN CABEZA DE LOS PRESUNTOS RESPONSABLES
C.	INEXISTENCIA DE RESPONSABILIDAD FISCAL POR AUSENCIA DE NEXO CAUSAL
FUNDAMENTOS FÁCTICOS Y JURÍDICOS DE LA DEFENSA FRENTE A LA VINCULACIÓN DE ALLIANZ SEGUROS S.A.
A.	INEXISTENCIA DE COBERTURA TEMPORAL DE LA PÓLIZA DE MANEJO GLOBAL 2201311001330, EL DAÑO SE CONCRETÓ POSTERIOR A SU VIGENCIA
B.	QUEDÓ DEMOSTRADA QUE LA ACCIÓN DERIVADA DEL CONTRATO DE SEGURO PRESCRIBIÓ
C.	. INEXIGIBILIDAD DE OBLIGACIÓN A CARGO DE ALLIANZ SEGUROS S.A. POR CUANTO NO SE REALIZÓ EL RIESGO ASEGURADO CONVENIDO EN LAS PÓLIZAS DE MANEJO GLOBAL Nos 2201311001330 Y 220126002758.
D.	FALTA DE COBERTURA RESPECTO DE LOS RIESGOS EXPRESAMENTE EXCLUIDOS EN LAS PÓLIZAS DE MANEJO GLOBAL Nos. 2201311001330 Y 220126002758.
E.	DE ACREDITARSE UNA CONDUCTA DOLOSA O GRAVEMENTE CULPOSA EN CABEZA DE LOS PRESUNTOS RESPONSABLES, EN TODO CASO, EL DOLO Y LA CULPA GRAVE COMPORTAN UN RIESGO INASEGURABLE.
F.	EN CUALQUIER CASO, DE NINGUNA FORMA SE PODRÁ EXCEDER EL LÍMITE DEL VALOR ASEGURADO.
G.	NO DEBE DESCONOCERSE LA EXISTENCIA DEL DEDUCIBLE A CARGO DEL ASEGURADO
H.	COASEGURO E INEXISTENCIA DE SOLIDARIDAD CONTENIDA EN LA PÓLIZA DE MANEJO GLOBAL No 2201311001330 Y PÓLIZA DE MANEJO GLOBAL No. 220126002758
I.	DISPONIBILIDAD DEL VALOR ASEGURADO
J.	SUBROGACIÓN</t>
  </si>
  <si>
    <t>Si bien la Contraloría tasó el daño patrimonial en la suma de $ 986.589.211, se debe tener presente que la Pólizas vinculadas (Póliza de Manejo Global 2201311001330 y Póliza de Manejo Global No. 220126002758) fijaron un limite de 400.000.000 por amparo. Adicionalmente, se pactó un deducible de 1% mínimo 1 SMLMV, en este caso sería de 1% equivalente a 4.000.000. por lo que dejaría el monto en $396.000.000. Asimismo, Allianz Seguros S.A. tiene un coaseguro del 20%, por ende, el monto quedaría en 79.200.000. Se aclara que es posible que la Contraloría intenté afectar mas amparos, pero se desconoce si lo hará y cuáles. Para efecto de mantener las formulas del excel, modificamos el valor que estaba contenido en la Nota 321 para que nos dé el valor de la liquidación en la Nota 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</si>
</sst>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 #,##0;\-&quot;$&quot;\ #,##0"/>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b/>
      <u/>
      <sz val="11"/>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0" fillId="0" borderId="1"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2" fillId="0" borderId="4" xfId="0" applyFont="1" applyBorder="1" applyAlignment="1">
      <alignment horizontal="justify" vertical="top"/>
    </xf>
    <xf numFmtId="0" fontId="2" fillId="0" borderId="2" xfId="0" applyFont="1" applyBorder="1" applyAlignment="1">
      <alignment horizontal="left" vertical="top"/>
    </xf>
    <xf numFmtId="0" fontId="4" fillId="6" borderId="1" xfId="0" applyFont="1" applyFill="1" applyBorder="1" applyAlignment="1">
      <alignment horizontal="center" vertical="center"/>
    </xf>
    <xf numFmtId="0" fontId="2" fillId="0" borderId="1" xfId="0" applyFont="1" applyBorder="1" applyAlignment="1">
      <alignment horizontal="justify" vertical="center"/>
    </xf>
    <xf numFmtId="5" fontId="0" fillId="0" borderId="1" xfId="1" applyNumberFormat="1" applyFont="1" applyBorder="1" applyAlignment="1">
      <alignment horizontal="left" vertical="center"/>
    </xf>
    <xf numFmtId="5" fontId="0" fillId="0" borderId="1" xfId="1" applyNumberFormat="1" applyFont="1" applyBorder="1" applyAlignment="1">
      <alignment vertical="center" wrapText="1"/>
    </xf>
    <xf numFmtId="9" fontId="0" fillId="0" borderId="1" xfId="0" applyNumberFormat="1" applyBorder="1" applyAlignment="1">
      <alignment horizontal="justify" vertical="top"/>
    </xf>
    <xf numFmtId="0" fontId="0" fillId="0" borderId="1" xfId="0" applyBorder="1" applyAlignment="1">
      <alignment vertical="top" wrapText="1"/>
    </xf>
    <xf numFmtId="0" fontId="6" fillId="0" borderId="1" xfId="0" applyFont="1" applyBorder="1" applyAlignment="1">
      <alignment vertical="center" wrapText="1"/>
    </xf>
    <xf numFmtId="9" fontId="0" fillId="0" borderId="1" xfId="0" applyNumberFormat="1" applyBorder="1" applyAlignment="1">
      <alignment vertical="center"/>
    </xf>
    <xf numFmtId="0" fontId="6" fillId="0" borderId="1" xfId="0" applyFont="1" applyBorder="1" applyAlignment="1">
      <alignment horizontal="justify" vertical="top"/>
    </xf>
    <xf numFmtId="0" fontId="6" fillId="0" borderId="2" xfId="0" applyFont="1" applyBorder="1" applyAlignment="1">
      <alignment horizontal="justify" vertical="top"/>
    </xf>
    <xf numFmtId="0" fontId="6" fillId="0" borderId="3" xfId="0" applyFont="1" applyBorder="1" applyAlignment="1">
      <alignment horizontal="justify" vertical="top"/>
    </xf>
    <xf numFmtId="0" fontId="3" fillId="2" borderId="0" xfId="0" applyFont="1" applyFill="1" applyAlignment="1">
      <alignment horizontal="center" vertical="top"/>
    </xf>
    <xf numFmtId="0" fontId="0" fillId="0" borderId="1" xfId="0" applyBorder="1" applyAlignment="1">
      <alignment horizontal="justify" vertical="top"/>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6" fontId="6" fillId="0" borderId="1" xfId="0" applyNumberFormat="1" applyFont="1" applyBorder="1" applyAlignment="1">
      <alignment horizontal="justify" vertical="top"/>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6" fillId="0" borderId="1" xfId="0" applyFont="1" applyBorder="1" applyAlignment="1">
      <alignment horizontal="justify" vertical="top" wrapText="1"/>
    </xf>
    <xf numFmtId="49"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42" fontId="0" fillId="0" borderId="1" xfId="1" applyFont="1" applyBorder="1" applyAlignment="1">
      <alignment horizontal="justify" vertical="top"/>
    </xf>
    <xf numFmtId="0" fontId="4" fillId="6" borderId="8" xfId="0" applyFont="1" applyFill="1" applyBorder="1" applyAlignment="1">
      <alignment horizontal="center" vertical="center"/>
    </xf>
    <xf numFmtId="0" fontId="4" fillId="6" borderId="9" xfId="0" applyFont="1" applyFill="1" applyBorder="1" applyAlignment="1">
      <alignment horizontal="center" vertical="center"/>
    </xf>
    <xf numFmtId="0" fontId="0" fillId="0" borderId="1" xfId="0" applyBorder="1" applyAlignment="1">
      <alignment horizontal="left" vertical="top"/>
    </xf>
    <xf numFmtId="0" fontId="4" fillId="6" borderId="4" xfId="0" applyFont="1" applyFill="1" applyBorder="1" applyAlignment="1">
      <alignment horizontal="center" vertical="center"/>
    </xf>
    <xf numFmtId="0" fontId="4"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1" fontId="8" fillId="0" borderId="1" xfId="1" applyNumberFormat="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9" fontId="8" fillId="0" borderId="1" xfId="1" applyNumberFormat="1" applyFont="1" applyBorder="1" applyAlignment="1" applyProtection="1">
      <alignment horizontal="center" vertical="top"/>
      <protection locked="0"/>
    </xf>
    <xf numFmtId="0" fontId="0" fillId="0" borderId="1" xfId="0" applyBorder="1" applyAlignment="1" applyProtection="1">
      <alignment horizontal="center" wrapText="1"/>
      <protection locked="0"/>
    </xf>
    <xf numFmtId="42" fontId="0" fillId="5" borderId="1" xfId="1" applyFont="1" applyFill="1" applyBorder="1" applyAlignment="1">
      <alignment horizontal="justify" vertical="top"/>
    </xf>
    <xf numFmtId="0" fontId="9" fillId="0" borderId="11" xfId="0" applyFont="1" applyBorder="1" applyAlignment="1">
      <alignment horizontal="center" vertical="center"/>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persons/person.xml><?xml version="1.0" encoding="utf-8"?>
<personList xmlns="http://schemas.microsoft.com/office/spreadsheetml/2018/threadedcomments" xmlns:x="http://schemas.openxmlformats.org/spreadsheetml/2006/main">
  <person displayName="Kennie Lorena García Madrid" id="{61CE4918-F95E-44C7-A859-8942CFBF2AC5}" userId="S::kgarcia@gha.com.co::570ceedc-8fb3-4472-b7d4-5ce3363bf476"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 dT="2025-06-09T20:34:35.17" personId="{61CE4918-F95E-44C7-A859-8942CFBF2AC5}" id="{E4D8CBF0-DD04-4C12-A65D-7AA273E8D2AC}">
    <text xml:space="preserve">Roger, te sugiero que indiquemos todas las compañías vinculadas con su respectivo porcentaje de participación del coaseguro. </text>
  </threadedComment>
  <threadedComment ref="B15" dT="2025-06-09T20:33:55.34" personId="{61CE4918-F95E-44C7-A859-8942CFBF2AC5}" id="{E6C804EF-2D77-4A35-BD96-EDBAC51CC92F}">
    <text>Roger, aquí indiquemos que se trata de un coaseguro de x% y que la líder es Mapfre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ColWidth="11.44140625" defaultRowHeight="14.4" x14ac:dyDescent="0.3"/>
  <sheetData>
    <row r="1" spans="1:1" x14ac:dyDescent="0.3">
      <c r="A1" s="6" t="s">
        <v>0</v>
      </c>
    </row>
    <row r="2" spans="1:1" x14ac:dyDescent="0.3">
      <c r="A2" s="6" t="s">
        <v>1</v>
      </c>
    </row>
    <row r="3" spans="1:1" x14ac:dyDescent="0.3">
      <c r="A3" s="6"/>
    </row>
    <row r="4" spans="1:1" x14ac:dyDescent="0.3">
      <c r="A4" s="6" t="s">
        <v>2</v>
      </c>
    </row>
    <row r="5" spans="1:1" x14ac:dyDescent="0.3">
      <c r="A5" s="6" t="s">
        <v>3</v>
      </c>
    </row>
  </sheetData>
  <pageMargins left="0.7" right="0.7" top="0.75" bottom="0.75" header="0.3" footer="0.3"/>
  <pageSetup orientation="portrait" copies="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90" zoomScaleNormal="90" workbookViewId="0">
      <selection activeCell="B2" sqref="B2:C2"/>
    </sheetView>
  </sheetViews>
  <sheetFormatPr baseColWidth="10" defaultColWidth="0" defaultRowHeight="14.4" x14ac:dyDescent="0.3"/>
  <cols>
    <col min="1" max="1" width="46.109375" style="6" bestFit="1" customWidth="1"/>
    <col min="2" max="2" width="63.88671875" style="6" customWidth="1"/>
    <col min="3" max="3" width="19.109375" style="6" customWidth="1"/>
    <col min="4" max="4" width="11.44140625" style="2" hidden="1" customWidth="1"/>
    <col min="5" max="16384" width="11.44140625" style="2" hidden="1"/>
  </cols>
  <sheetData>
    <row r="1" spans="1:3" ht="18" x14ac:dyDescent="0.3">
      <c r="A1" s="43" t="s">
        <v>4</v>
      </c>
      <c r="B1" s="43"/>
      <c r="C1" s="43"/>
    </row>
    <row r="2" spans="1:3" x14ac:dyDescent="0.3">
      <c r="A2" s="5" t="s">
        <v>5</v>
      </c>
      <c r="B2" s="44" t="s">
        <v>119</v>
      </c>
      <c r="C2" s="44"/>
    </row>
    <row r="3" spans="1:3" ht="15" customHeight="1" x14ac:dyDescent="0.3">
      <c r="A3" s="5" t="s">
        <v>6</v>
      </c>
      <c r="B3" s="41" t="s">
        <v>120</v>
      </c>
      <c r="C3" s="42"/>
    </row>
    <row r="4" spans="1:3" x14ac:dyDescent="0.3">
      <c r="A4" s="5" t="s">
        <v>7</v>
      </c>
      <c r="B4" s="41" t="s">
        <v>1</v>
      </c>
      <c r="C4" s="42"/>
    </row>
    <row r="5" spans="1:3" x14ac:dyDescent="0.3">
      <c r="A5" s="5" t="s">
        <v>8</v>
      </c>
      <c r="B5" s="40" t="s">
        <v>3</v>
      </c>
      <c r="C5" s="40"/>
    </row>
    <row r="6" spans="1:3" x14ac:dyDescent="0.3">
      <c r="A6" s="5" t="s">
        <v>9</v>
      </c>
      <c r="B6" s="45" t="s">
        <v>121</v>
      </c>
      <c r="C6" s="46"/>
    </row>
    <row r="7" spans="1:3" x14ac:dyDescent="0.3">
      <c r="A7" s="5" t="s">
        <v>10</v>
      </c>
      <c r="B7" s="47" t="s">
        <v>128</v>
      </c>
      <c r="C7" s="40"/>
    </row>
    <row r="8" spans="1:3" ht="21.75" customHeight="1" x14ac:dyDescent="0.3">
      <c r="A8" s="29" t="s">
        <v>11</v>
      </c>
      <c r="B8" s="40" t="s">
        <v>130</v>
      </c>
      <c r="C8" s="40"/>
    </row>
    <row r="9" spans="1:3" x14ac:dyDescent="0.3">
      <c r="A9" s="5" t="s">
        <v>12</v>
      </c>
      <c r="B9" s="48">
        <v>2016</v>
      </c>
      <c r="C9" s="49"/>
    </row>
    <row r="10" spans="1:3" x14ac:dyDescent="0.3">
      <c r="A10" s="54" t="s">
        <v>13</v>
      </c>
      <c r="B10" s="55" t="s">
        <v>127</v>
      </c>
      <c r="C10" s="40"/>
    </row>
    <row r="11" spans="1:3" ht="30" customHeight="1" x14ac:dyDescent="0.3">
      <c r="A11" s="54"/>
      <c r="B11" s="40"/>
      <c r="C11" s="40"/>
    </row>
    <row r="12" spans="1:3" ht="135.75" customHeight="1" x14ac:dyDescent="0.3">
      <c r="A12" s="54"/>
      <c r="B12" s="40"/>
      <c r="C12" s="40"/>
    </row>
    <row r="13" spans="1:3" x14ac:dyDescent="0.3">
      <c r="A13" s="5" t="s">
        <v>14</v>
      </c>
      <c r="B13" s="44" t="s">
        <v>121</v>
      </c>
      <c r="C13" s="44"/>
    </row>
    <row r="14" spans="1:3" ht="17.25" customHeight="1" x14ac:dyDescent="0.3">
      <c r="A14" s="5" t="s">
        <v>15</v>
      </c>
      <c r="B14" s="56" t="s">
        <v>122</v>
      </c>
      <c r="C14" s="56"/>
    </row>
    <row r="15" spans="1:3" ht="15.75" customHeight="1" x14ac:dyDescent="0.3">
      <c r="A15" s="5" t="s">
        <v>16</v>
      </c>
      <c r="B15" s="56" t="s">
        <v>129</v>
      </c>
      <c r="C15" s="56"/>
    </row>
    <row r="16" spans="1:3" ht="33" customHeight="1" x14ac:dyDescent="0.3">
      <c r="A16" s="5" t="s">
        <v>17</v>
      </c>
      <c r="B16" s="50" t="s">
        <v>126</v>
      </c>
      <c r="C16" s="51"/>
    </row>
    <row r="17" spans="1:3" ht="18.75" customHeight="1" x14ac:dyDescent="0.3">
      <c r="A17" s="5" t="s">
        <v>18</v>
      </c>
      <c r="B17" s="52" t="s">
        <v>123</v>
      </c>
      <c r="C17" s="53"/>
    </row>
    <row r="18" spans="1:3" x14ac:dyDescent="0.3">
      <c r="A18" s="5" t="s">
        <v>19</v>
      </c>
      <c r="B18" s="52" t="s">
        <v>124</v>
      </c>
      <c r="C18" s="53"/>
    </row>
    <row r="19" spans="1:3" x14ac:dyDescent="0.3">
      <c r="A19" s="5" t="s">
        <v>20</v>
      </c>
      <c r="B19" s="44" t="s">
        <v>125</v>
      </c>
      <c r="C19" s="44"/>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8"/>
  <sheetViews>
    <sheetView zoomScale="90" zoomScaleNormal="90" workbookViewId="0">
      <selection activeCell="B13" sqref="B13:C13"/>
    </sheetView>
  </sheetViews>
  <sheetFormatPr baseColWidth="10" defaultColWidth="0" defaultRowHeight="14.4" x14ac:dyDescent="0.3"/>
  <cols>
    <col min="1" max="1" width="44.44140625" style="19" customWidth="1"/>
    <col min="2" max="2" width="36.33203125" customWidth="1"/>
    <col min="3" max="3" width="64.44140625" customWidth="1"/>
    <col min="4" max="16384" width="11.44140625" hidden="1"/>
  </cols>
  <sheetData>
    <row r="1" spans="1:3" ht="18" x14ac:dyDescent="0.3">
      <c r="A1" s="57" t="s">
        <v>21</v>
      </c>
      <c r="B1" s="57"/>
      <c r="C1" s="57"/>
    </row>
    <row r="2" spans="1:3" x14ac:dyDescent="0.3">
      <c r="A2" s="5" t="s">
        <v>22</v>
      </c>
      <c r="B2" s="52" t="s">
        <v>149</v>
      </c>
      <c r="C2" s="53"/>
    </row>
    <row r="3" spans="1:3" s="19" customFormat="1" x14ac:dyDescent="0.3">
      <c r="A3" s="5" t="s">
        <v>131</v>
      </c>
      <c r="B3" s="44" t="str">
        <f>'GENERALES NOTA 322'!B2:C2</f>
        <v>88112-2019-35575</v>
      </c>
      <c r="C3" s="44"/>
    </row>
    <row r="4" spans="1:3" s="2" customFormat="1" ht="14.4" customHeight="1" x14ac:dyDescent="0.3">
      <c r="A4" s="5" t="s">
        <v>132</v>
      </c>
      <c r="B4" s="44" t="str">
        <f>'GENERALES NOTA 322'!B3:C3</f>
        <v xml:space="preserve">CONTRALORÍA GENERAL DE LA REPÚBLICA </v>
      </c>
      <c r="C4" s="44"/>
    </row>
    <row r="5" spans="1:3" s="2" customFormat="1" x14ac:dyDescent="0.3">
      <c r="A5" s="5" t="s">
        <v>85</v>
      </c>
      <c r="B5" s="44" t="str">
        <f>'GENERALES NOTA 322'!B6:C6</f>
        <v>FONDO NACIONAL DEL AHORRO</v>
      </c>
      <c r="C5" s="44"/>
    </row>
    <row r="6" spans="1:3" s="2" customFormat="1" x14ac:dyDescent="0.3">
      <c r="A6" s="5" t="s">
        <v>133</v>
      </c>
      <c r="B6" s="60" t="str">
        <f>'GENERALES NOTA 322'!B7:C7</f>
        <v xml:space="preserve">$986.589.211 (sin indexar) </v>
      </c>
      <c r="C6" s="60"/>
    </row>
    <row r="7" spans="1:3" s="2" customFormat="1" x14ac:dyDescent="0.3">
      <c r="A7" s="5" t="s">
        <v>134</v>
      </c>
      <c r="B7" s="44" t="str">
        <f>'GENERALES NOTA 322'!B8:C8</f>
        <v>MAPFRE SEGUROS GENERALES DE COLOMBIA S.A. (60.00%), LA PREVISORA S.A. (20%)</v>
      </c>
      <c r="C7" s="44"/>
    </row>
    <row r="8" spans="1:3" x14ac:dyDescent="0.3">
      <c r="A8" s="20" t="s">
        <v>23</v>
      </c>
      <c r="B8" s="44" t="s">
        <v>135</v>
      </c>
      <c r="C8" s="44"/>
    </row>
    <row r="9" spans="1:3" x14ac:dyDescent="0.3">
      <c r="A9" s="20" t="s">
        <v>24</v>
      </c>
      <c r="B9" s="44" t="s">
        <v>136</v>
      </c>
      <c r="C9" s="44"/>
    </row>
    <row r="10" spans="1:3" ht="43.2" x14ac:dyDescent="0.3">
      <c r="A10" s="33" t="s">
        <v>25</v>
      </c>
      <c r="B10" s="34">
        <v>400000000</v>
      </c>
      <c r="C10" s="35" t="s">
        <v>137</v>
      </c>
    </row>
    <row r="11" spans="1:3" x14ac:dyDescent="0.3">
      <c r="A11" s="20" t="s">
        <v>26</v>
      </c>
      <c r="B11" s="58" t="s">
        <v>93</v>
      </c>
      <c r="C11" s="59"/>
    </row>
    <row r="12" spans="1:3" x14ac:dyDescent="0.3">
      <c r="A12" s="20" t="s">
        <v>27</v>
      </c>
      <c r="B12" s="44" t="s">
        <v>138</v>
      </c>
      <c r="C12" s="44"/>
    </row>
    <row r="13" spans="1:3" x14ac:dyDescent="0.3">
      <c r="A13" s="20" t="s">
        <v>28</v>
      </c>
      <c r="B13" s="44" t="s">
        <v>89</v>
      </c>
      <c r="C13" s="44"/>
    </row>
    <row r="14" spans="1:3" x14ac:dyDescent="0.3">
      <c r="A14" s="20" t="s">
        <v>29</v>
      </c>
      <c r="B14" s="44" t="s">
        <v>89</v>
      </c>
      <c r="C14" s="44"/>
    </row>
    <row r="15" spans="1:3" x14ac:dyDescent="0.3">
      <c r="A15" s="61" t="s">
        <v>30</v>
      </c>
      <c r="B15" s="44" t="s">
        <v>95</v>
      </c>
      <c r="C15" s="44"/>
    </row>
    <row r="16" spans="1:3" x14ac:dyDescent="0.3">
      <c r="A16" s="62"/>
      <c r="B16" s="32" t="s">
        <v>31</v>
      </c>
      <c r="C16" s="32" t="s">
        <v>32</v>
      </c>
    </row>
    <row r="17" spans="1:3" ht="43.2" x14ac:dyDescent="0.3">
      <c r="A17" s="62"/>
      <c r="B17" s="8" t="s">
        <v>130</v>
      </c>
      <c r="C17" s="8" t="s">
        <v>140</v>
      </c>
    </row>
    <row r="18" spans="1:3" x14ac:dyDescent="0.3">
      <c r="A18" s="62"/>
      <c r="B18" s="8" t="s">
        <v>139</v>
      </c>
      <c r="C18" s="36">
        <v>0.2</v>
      </c>
    </row>
    <row r="19" spans="1:3" ht="28.8" x14ac:dyDescent="0.3">
      <c r="A19" s="62"/>
      <c r="B19" s="8" t="s">
        <v>141</v>
      </c>
      <c r="C19" s="36">
        <v>0.2</v>
      </c>
    </row>
    <row r="20" spans="1:3" x14ac:dyDescent="0.3">
      <c r="A20" s="20" t="s">
        <v>33</v>
      </c>
      <c r="B20" s="44" t="s">
        <v>94</v>
      </c>
      <c r="C20" s="44"/>
    </row>
    <row r="21" spans="1:3" x14ac:dyDescent="0.3">
      <c r="A21" s="20" t="s">
        <v>34</v>
      </c>
      <c r="B21" s="63" t="s">
        <v>143</v>
      </c>
      <c r="C21" s="63"/>
    </row>
    <row r="22" spans="1:3" x14ac:dyDescent="0.3">
      <c r="A22" s="30" t="s">
        <v>35</v>
      </c>
      <c r="B22" s="44" t="s">
        <v>94</v>
      </c>
      <c r="C22" s="44"/>
    </row>
    <row r="23" spans="1:3" x14ac:dyDescent="0.3">
      <c r="A23" s="64" t="s">
        <v>36</v>
      </c>
      <c r="B23" s="64"/>
      <c r="C23" s="64"/>
    </row>
    <row r="24" spans="1:3" ht="100.8" x14ac:dyDescent="0.3">
      <c r="A24" s="52" t="s">
        <v>37</v>
      </c>
      <c r="B24" s="53"/>
      <c r="C24" s="37" t="s">
        <v>145</v>
      </c>
    </row>
    <row r="25" spans="1:3" ht="28.8" x14ac:dyDescent="0.3">
      <c r="A25" s="52" t="s">
        <v>38</v>
      </c>
      <c r="B25" s="53"/>
      <c r="C25" s="37" t="s">
        <v>146</v>
      </c>
    </row>
    <row r="26" spans="1:3" ht="28.8" x14ac:dyDescent="0.3">
      <c r="A26" s="52" t="s">
        <v>39</v>
      </c>
      <c r="B26" s="53"/>
      <c r="C26" s="38" t="s">
        <v>142</v>
      </c>
    </row>
    <row r="27" spans="1:3" x14ac:dyDescent="0.3">
      <c r="A27" s="31" t="s">
        <v>40</v>
      </c>
      <c r="B27" s="12"/>
      <c r="C27" s="17" t="s">
        <v>143</v>
      </c>
    </row>
    <row r="28" spans="1:3" ht="43.2" x14ac:dyDescent="0.3">
      <c r="A28" s="52" t="s">
        <v>41</v>
      </c>
      <c r="B28" s="53"/>
      <c r="C28" s="37" t="s">
        <v>147</v>
      </c>
    </row>
    <row r="29" spans="1:3" x14ac:dyDescent="0.3">
      <c r="A29" s="52" t="s">
        <v>42</v>
      </c>
      <c r="B29" s="53"/>
      <c r="C29" s="39" t="s">
        <v>148</v>
      </c>
    </row>
    <row r="30" spans="1:3" x14ac:dyDescent="0.3">
      <c r="A30" s="52" t="s">
        <v>43</v>
      </c>
      <c r="B30" s="53"/>
      <c r="C30" s="17" t="s">
        <v>144</v>
      </c>
    </row>
    <row r="31" spans="1:3" x14ac:dyDescent="0.3">
      <c r="A31" s="66" t="s">
        <v>44</v>
      </c>
      <c r="B31" s="67"/>
      <c r="C31" s="18" t="s">
        <v>143</v>
      </c>
    </row>
    <row r="32" spans="1:3" x14ac:dyDescent="0.3">
      <c r="A32" s="65" t="s">
        <v>45</v>
      </c>
      <c r="B32" s="65"/>
      <c r="C32" s="65"/>
    </row>
    <row r="33" spans="1:3" x14ac:dyDescent="0.3">
      <c r="A33" s="63" t="s">
        <v>46</v>
      </c>
      <c r="B33" s="63"/>
      <c r="C33" s="18" t="s">
        <v>143</v>
      </c>
    </row>
    <row r="34" spans="1:3" x14ac:dyDescent="0.3">
      <c r="A34" s="63" t="s">
        <v>47</v>
      </c>
      <c r="B34" s="63"/>
      <c r="C34" s="18" t="s">
        <v>143</v>
      </c>
    </row>
    <row r="35" spans="1:3" x14ac:dyDescent="0.3">
      <c r="A35" s="63" t="s">
        <v>48</v>
      </c>
      <c r="B35" s="63"/>
      <c r="C35" s="18" t="s">
        <v>143</v>
      </c>
    </row>
    <row r="36" spans="1:3" x14ac:dyDescent="0.3">
      <c r="A36" s="63" t="s">
        <v>49</v>
      </c>
      <c r="B36" s="63"/>
      <c r="C36" s="18" t="s">
        <v>143</v>
      </c>
    </row>
    <row r="37" spans="1:3" x14ac:dyDescent="0.3">
      <c r="A37" s="63" t="s">
        <v>50</v>
      </c>
      <c r="B37" s="63"/>
      <c r="C37" s="18" t="s">
        <v>143</v>
      </c>
    </row>
    <row r="38" spans="1:3" x14ac:dyDescent="0.3">
      <c r="A38" s="63" t="s">
        <v>51</v>
      </c>
      <c r="B38" s="63"/>
      <c r="C38" s="18" t="s">
        <v>143</v>
      </c>
    </row>
    <row r="39" spans="1:3" x14ac:dyDescent="0.3">
      <c r="A39" s="63" t="s">
        <v>52</v>
      </c>
      <c r="B39" s="63"/>
      <c r="C39" s="18" t="s">
        <v>143</v>
      </c>
    </row>
    <row r="40" spans="1:3" x14ac:dyDescent="0.3">
      <c r="A40" s="63" t="s">
        <v>53</v>
      </c>
      <c r="B40" s="63"/>
      <c r="C40" s="18" t="s">
        <v>143</v>
      </c>
    </row>
    <row r="41" spans="1:3" x14ac:dyDescent="0.3">
      <c r="A41" s="63" t="s">
        <v>54</v>
      </c>
      <c r="B41" s="63"/>
      <c r="C41" s="18" t="s">
        <v>143</v>
      </c>
    </row>
    <row r="42" spans="1:3" x14ac:dyDescent="0.3">
      <c r="A42" s="63" t="s">
        <v>55</v>
      </c>
      <c r="B42" s="63"/>
      <c r="C42" s="18" t="s">
        <v>143</v>
      </c>
    </row>
    <row r="43" spans="1:3" x14ac:dyDescent="0.3">
      <c r="A43" s="63" t="s">
        <v>56</v>
      </c>
      <c r="B43" s="63"/>
      <c r="C43" s="18" t="s">
        <v>143</v>
      </c>
    </row>
    <row r="44" spans="1:3" x14ac:dyDescent="0.3">
      <c r="A44" s="63" t="s">
        <v>57</v>
      </c>
      <c r="B44" s="63"/>
      <c r="C44" s="18" t="s">
        <v>143</v>
      </c>
    </row>
    <row r="45" spans="1:3" x14ac:dyDescent="0.3">
      <c r="A45" s="63" t="s">
        <v>58</v>
      </c>
      <c r="B45" s="63"/>
      <c r="C45" s="18" t="s">
        <v>143</v>
      </c>
    </row>
    <row r="46" spans="1:3" x14ac:dyDescent="0.3">
      <c r="A46" s="63" t="s">
        <v>59</v>
      </c>
      <c r="B46" s="63"/>
      <c r="C46" s="18" t="s">
        <v>143</v>
      </c>
    </row>
    <row r="47" spans="1:3" x14ac:dyDescent="0.3">
      <c r="A47" s="63" t="s">
        <v>60</v>
      </c>
      <c r="B47" s="63"/>
      <c r="C47" s="18" t="s">
        <v>143</v>
      </c>
    </row>
    <row r="48" spans="1:3" x14ac:dyDescent="0.3">
      <c r="A48" s="63" t="s">
        <v>61</v>
      </c>
      <c r="B48" s="63"/>
      <c r="C48" s="18" t="s">
        <v>143</v>
      </c>
    </row>
  </sheetData>
  <mergeCells count="43">
    <mergeCell ref="B3:C3"/>
    <mergeCell ref="A46:B46"/>
    <mergeCell ref="A47:B47"/>
    <mergeCell ref="A48:B48"/>
    <mergeCell ref="A44:B44"/>
    <mergeCell ref="A28:B28"/>
    <mergeCell ref="A29:B29"/>
    <mergeCell ref="A30:B30"/>
    <mergeCell ref="A31:B31"/>
    <mergeCell ref="A45:B45"/>
    <mergeCell ref="A38:B38"/>
    <mergeCell ref="A39:B39"/>
    <mergeCell ref="A40:B40"/>
    <mergeCell ref="A41:B41"/>
    <mergeCell ref="A42:B42"/>
    <mergeCell ref="A43:B43"/>
    <mergeCell ref="A37:B37"/>
    <mergeCell ref="A32:C32"/>
    <mergeCell ref="A33:B33"/>
    <mergeCell ref="A34:B34"/>
    <mergeCell ref="A35:B35"/>
    <mergeCell ref="A36:B36"/>
    <mergeCell ref="B21:C21"/>
    <mergeCell ref="B22:C22"/>
    <mergeCell ref="A23:C23"/>
    <mergeCell ref="A24:B24"/>
    <mergeCell ref="A25:B25"/>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 ref="B20:C20"/>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3">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zoomScale="80" zoomScaleNormal="80" workbookViewId="0">
      <selection activeCell="B13" sqref="B13:C13"/>
    </sheetView>
  </sheetViews>
  <sheetFormatPr baseColWidth="10" defaultColWidth="0" defaultRowHeight="14.4" x14ac:dyDescent="0.3"/>
  <cols>
    <col min="1" max="1" width="41.88671875" style="25" customWidth="1"/>
    <col min="2" max="2" width="30.5546875" style="25" customWidth="1"/>
    <col min="3" max="3" width="76.109375" style="25" customWidth="1"/>
    <col min="4" max="8" width="11.44140625" hidden="1" customWidth="1"/>
    <col min="9" max="9" width="12" hidden="1" customWidth="1"/>
    <col min="10" max="10" width="11.44140625" hidden="1"/>
    <col min="11" max="11" width="5" hidden="1"/>
    <col min="12" max="16383" width="11.44140625" hidden="1"/>
    <col min="16384" max="16384" width="6.88671875" hidden="1"/>
  </cols>
  <sheetData>
    <row r="1" spans="1:6" ht="18" x14ac:dyDescent="0.3">
      <c r="A1" s="84" t="s">
        <v>62</v>
      </c>
      <c r="B1" s="84"/>
      <c r="C1" s="84"/>
    </row>
    <row r="2" spans="1:6" x14ac:dyDescent="0.3">
      <c r="A2" s="21" t="s">
        <v>22</v>
      </c>
      <c r="B2" s="85" t="str">
        <f>'GENERALES NOTA 321'!B2:C2</f>
        <v>SINIESTRO 213126241- APLICATIVO 214942</v>
      </c>
      <c r="C2" s="86"/>
    </row>
    <row r="3" spans="1:6" x14ac:dyDescent="0.3">
      <c r="A3" s="22" t="s">
        <v>5</v>
      </c>
      <c r="B3" s="70" t="str">
        <f>'GENERALES NOTA 322'!B2:C2</f>
        <v>88112-2019-35575</v>
      </c>
      <c r="C3" s="71"/>
    </row>
    <row r="4" spans="1:6" s="2" customFormat="1" x14ac:dyDescent="0.3">
      <c r="A4" s="23" t="s">
        <v>6</v>
      </c>
      <c r="B4" s="69" t="str">
        <f>'GENERALES NOTA 322'!B3:C3</f>
        <v xml:space="preserve">CONTRALORÍA GENERAL DE LA REPÚBLICA </v>
      </c>
      <c r="C4" s="69"/>
    </row>
    <row r="5" spans="1:6" s="2" customFormat="1" x14ac:dyDescent="0.3">
      <c r="A5" s="23" t="s">
        <v>9</v>
      </c>
      <c r="B5" s="85" t="str">
        <f>'GENERALES NOTA 321'!B5:C5</f>
        <v>FONDO NACIONAL DEL AHORRO</v>
      </c>
      <c r="C5" s="86"/>
    </row>
    <row r="6" spans="1:6" s="2" customFormat="1" x14ac:dyDescent="0.3">
      <c r="A6" s="5" t="s">
        <v>63</v>
      </c>
      <c r="B6" s="87">
        <f>'GENERALES NOTA 321'!B10:C10</f>
        <v>400000000</v>
      </c>
      <c r="C6" s="88"/>
    </row>
    <row r="7" spans="1:6" s="2" customFormat="1" x14ac:dyDescent="0.3">
      <c r="A7" s="5" t="s">
        <v>10</v>
      </c>
      <c r="B7" s="83" t="str">
        <f>'GENERALES NOTA 322'!B7:C7</f>
        <v xml:space="preserve">$986.589.211 (sin indexar) </v>
      </c>
      <c r="C7" s="83"/>
    </row>
    <row r="8" spans="1:6" s="2" customFormat="1" x14ac:dyDescent="0.3">
      <c r="A8" s="23" t="s">
        <v>11</v>
      </c>
      <c r="B8" s="69" t="str">
        <f>'GENERALES NOTA 322'!B8:C8</f>
        <v>MAPFRE SEGUROS GENERALES DE COLOMBIA S.A. (60.00%), LA PREVISORA S.A. (20%)</v>
      </c>
      <c r="C8" s="69"/>
    </row>
    <row r="9" spans="1:6" ht="23.25" customHeight="1" x14ac:dyDescent="0.3">
      <c r="A9" s="24" t="s">
        <v>64</v>
      </c>
      <c r="B9" s="70" t="s">
        <v>65</v>
      </c>
      <c r="C9" s="71"/>
    </row>
    <row r="10" spans="1:6" ht="57.6" x14ac:dyDescent="0.3">
      <c r="A10" s="23" t="s">
        <v>66</v>
      </c>
      <c r="B10" s="72"/>
      <c r="C10" s="73"/>
      <c r="E10" t="s">
        <v>67</v>
      </c>
      <c r="F10" s="11">
        <v>0.7</v>
      </c>
    </row>
    <row r="11" spans="1:6" x14ac:dyDescent="0.3">
      <c r="A11" s="28" t="s">
        <v>68</v>
      </c>
      <c r="B11" s="74">
        <f>(B12-B14)*B13</f>
        <v>400000000</v>
      </c>
      <c r="C11" s="75"/>
      <c r="E11" t="s">
        <v>65</v>
      </c>
      <c r="F11" s="11">
        <v>0.3</v>
      </c>
    </row>
    <row r="12" spans="1:6" x14ac:dyDescent="0.3">
      <c r="A12" s="10" t="s">
        <v>69</v>
      </c>
      <c r="B12" s="78">
        <f>MIN(B6,B7)</f>
        <v>400000000</v>
      </c>
      <c r="C12" s="79"/>
      <c r="F12" s="11"/>
    </row>
    <row r="13" spans="1:6" x14ac:dyDescent="0.3">
      <c r="A13" s="24" t="s">
        <v>30</v>
      </c>
      <c r="B13" s="80">
        <v>1</v>
      </c>
      <c r="C13" s="80"/>
      <c r="F13" s="11"/>
    </row>
    <row r="14" spans="1:6" x14ac:dyDescent="0.3">
      <c r="A14" s="24" t="s">
        <v>70</v>
      </c>
      <c r="B14" s="81">
        <v>0</v>
      </c>
      <c r="C14" s="82"/>
      <c r="F14" s="11"/>
    </row>
    <row r="15" spans="1:6" x14ac:dyDescent="0.3">
      <c r="A15" s="27" t="s">
        <v>71</v>
      </c>
      <c r="B15" s="76">
        <f>IFERROR(B11*(VLOOKUP(B9,E10:F15,2,0)),16666)</f>
        <v>120000000</v>
      </c>
      <c r="C15" s="77"/>
    </row>
    <row r="16" spans="1:6" ht="180" customHeight="1" x14ac:dyDescent="0.3">
      <c r="A16" s="23" t="s">
        <v>72</v>
      </c>
      <c r="B16" s="70"/>
      <c r="C16" s="71"/>
    </row>
    <row r="17" spans="1:3" ht="86.4" x14ac:dyDescent="0.3">
      <c r="A17" s="23" t="s">
        <v>73</v>
      </c>
      <c r="B17" s="68"/>
      <c r="C17" s="68"/>
    </row>
    <row r="19" spans="1:3" x14ac:dyDescent="0.3">
      <c r="B19" s="26"/>
      <c r="C19" s="26"/>
    </row>
    <row r="20" spans="1:3" x14ac:dyDescent="0.3">
      <c r="B20" s="26"/>
      <c r="C20" s="26"/>
    </row>
    <row r="21" spans="1:3" x14ac:dyDescent="0.3">
      <c r="B21" s="26"/>
      <c r="C21" s="26"/>
    </row>
    <row r="22" spans="1:3" x14ac:dyDescent="0.3">
      <c r="B22" s="26"/>
      <c r="C22" s="26"/>
    </row>
    <row r="23" spans="1:3" x14ac:dyDescent="0.3">
      <c r="B23" s="26"/>
      <c r="C23" s="26"/>
    </row>
    <row r="24" spans="1:3" x14ac:dyDescent="0.3">
      <c r="B24" s="26"/>
      <c r="C24" s="26"/>
    </row>
    <row r="25" spans="1:3" x14ac:dyDescent="0.3">
      <c r="B25" s="26"/>
      <c r="C25" s="26"/>
    </row>
    <row r="26" spans="1:3" x14ac:dyDescent="0.3">
      <c r="B26" s="26"/>
      <c r="C26" s="26"/>
    </row>
    <row r="27" spans="1:3" x14ac:dyDescent="0.3">
      <c r="B27" s="26"/>
      <c r="C27" s="26"/>
    </row>
    <row r="28" spans="1:3" x14ac:dyDescent="0.3">
      <c r="B28" s="26"/>
      <c r="C28" s="26"/>
    </row>
    <row r="29" spans="1:3" x14ac:dyDescent="0.3">
      <c r="B29" s="26"/>
      <c r="C29" s="26"/>
    </row>
    <row r="30" spans="1:3" x14ac:dyDescent="0.3">
      <c r="B30" s="26"/>
      <c r="C30" s="26"/>
    </row>
    <row r="31" spans="1:3" x14ac:dyDescent="0.3">
      <c r="B31" s="26"/>
      <c r="C31" s="26"/>
    </row>
    <row r="32" spans="1:3" x14ac:dyDescent="0.3">
      <c r="B32" s="26"/>
      <c r="C32" s="26"/>
    </row>
    <row r="33" spans="2:3" x14ac:dyDescent="0.3">
      <c r="B33" s="26"/>
      <c r="C33" s="26"/>
    </row>
    <row r="34" spans="2:3" x14ac:dyDescent="0.3">
      <c r="B34" s="26"/>
      <c r="C34" s="26"/>
    </row>
    <row r="35" spans="2:3" x14ac:dyDescent="0.3">
      <c r="B35" s="26"/>
      <c r="C35" s="26"/>
    </row>
    <row r="36" spans="2:3" x14ac:dyDescent="0.3">
      <c r="B36" s="26"/>
      <c r="C36" s="26"/>
    </row>
    <row r="37" spans="2:3" x14ac:dyDescent="0.3">
      <c r="B37" s="26"/>
      <c r="C37" s="26"/>
    </row>
    <row r="38" spans="2:3" x14ac:dyDescent="0.3">
      <c r="B38" s="26"/>
      <c r="C38" s="26"/>
    </row>
    <row r="39" spans="2:3" x14ac:dyDescent="0.3">
      <c r="B39" s="26"/>
      <c r="C39" s="26"/>
    </row>
    <row r="40" spans="2:3" x14ac:dyDescent="0.3">
      <c r="B40" s="26"/>
      <c r="C40" s="26"/>
    </row>
    <row r="41" spans="2:3" x14ac:dyDescent="0.3">
      <c r="B41" s="26"/>
      <c r="C41" s="26"/>
    </row>
    <row r="42" spans="2:3" x14ac:dyDescent="0.3">
      <c r="B42" s="26"/>
      <c r="C42" s="26"/>
    </row>
    <row r="43" spans="2:3" x14ac:dyDescent="0.3">
      <c r="B43" s="26"/>
      <c r="C43" s="26"/>
    </row>
    <row r="44" spans="2:3" x14ac:dyDescent="0.3">
      <c r="B44" s="26"/>
      <c r="C44" s="26"/>
    </row>
    <row r="45" spans="2:3" x14ac:dyDescent="0.3">
      <c r="B45" s="26"/>
      <c r="C45" s="26"/>
    </row>
    <row r="46" spans="2:3" x14ac:dyDescent="0.3">
      <c r="B46" s="26"/>
      <c r="C46" s="26"/>
    </row>
    <row r="47" spans="2:3" x14ac:dyDescent="0.3">
      <c r="B47" s="26"/>
      <c r="C47" s="26"/>
    </row>
    <row r="48" spans="2:3" x14ac:dyDescent="0.3">
      <c r="B48" s="26"/>
      <c r="C48" s="26"/>
    </row>
    <row r="49" spans="2:3" x14ac:dyDescent="0.3">
      <c r="B49" s="26"/>
      <c r="C49" s="26"/>
    </row>
    <row r="50" spans="2:3" x14ac:dyDescent="0.3">
      <c r="B50" s="26"/>
      <c r="C50" s="26"/>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tabSelected="1" zoomScale="70" zoomScaleNormal="70" workbookViewId="0">
      <selection activeCell="B10" sqref="B10:C10"/>
    </sheetView>
  </sheetViews>
  <sheetFormatPr baseColWidth="10" defaultColWidth="0" defaultRowHeight="14.4" x14ac:dyDescent="0.3"/>
  <cols>
    <col min="1" max="1" width="41.88671875" style="25" customWidth="1"/>
    <col min="2" max="2" width="30.5546875" style="25" customWidth="1"/>
    <col min="3" max="3" width="76.109375" style="25" customWidth="1"/>
    <col min="4" max="8" width="11.44140625" hidden="1" customWidth="1"/>
    <col min="9" max="9" width="12" hidden="1" customWidth="1"/>
    <col min="10" max="10" width="11.44140625" hidden="1"/>
    <col min="11" max="11" width="5" hidden="1"/>
    <col min="12" max="16383" width="11.44140625" hidden="1"/>
    <col min="16384" max="16384" width="6.88671875" hidden="1"/>
  </cols>
  <sheetData>
    <row r="1" spans="1:6" ht="18" x14ac:dyDescent="0.3">
      <c r="A1" s="84" t="s">
        <v>62</v>
      </c>
      <c r="B1" s="84"/>
      <c r="C1" s="84"/>
    </row>
    <row r="2" spans="1:6" x14ac:dyDescent="0.3">
      <c r="A2" s="21" t="s">
        <v>22</v>
      </c>
      <c r="B2" s="85" t="str">
        <f>'GENERALES NOTA 321'!B2:C2</f>
        <v>SINIESTRO 213126241- APLICATIVO 214942</v>
      </c>
      <c r="C2" s="86"/>
    </row>
    <row r="3" spans="1:6" x14ac:dyDescent="0.3">
      <c r="A3" s="22" t="s">
        <v>5</v>
      </c>
      <c r="B3" s="70" t="str">
        <f>'GENERALES NOTA 322'!B2:C2</f>
        <v>88112-2019-35575</v>
      </c>
      <c r="C3" s="71"/>
    </row>
    <row r="4" spans="1:6" s="2" customFormat="1" x14ac:dyDescent="0.3">
      <c r="A4" s="23" t="s">
        <v>6</v>
      </c>
      <c r="B4" s="69" t="str">
        <f>'GENERALES NOTA 322'!B3:C3</f>
        <v xml:space="preserve">CONTRALORÍA GENERAL DE LA REPÚBLICA </v>
      </c>
      <c r="C4" s="69"/>
    </row>
    <row r="5" spans="1:6" s="2" customFormat="1" x14ac:dyDescent="0.3">
      <c r="A5" s="23" t="s">
        <v>9</v>
      </c>
      <c r="B5" s="85" t="str">
        <f>'GENERALES NOTA 321'!B5:C5</f>
        <v>FONDO NACIONAL DEL AHORRO</v>
      </c>
      <c r="C5" s="86"/>
    </row>
    <row r="6" spans="1:6" s="2" customFormat="1" x14ac:dyDescent="0.3">
      <c r="A6" s="5" t="s">
        <v>63</v>
      </c>
      <c r="B6" s="87">
        <f>'GENERALES NOTA 321'!B10:C10</f>
        <v>400000000</v>
      </c>
      <c r="C6" s="88"/>
    </row>
    <row r="7" spans="1:6" s="2" customFormat="1" x14ac:dyDescent="0.3">
      <c r="A7" s="5" t="s">
        <v>10</v>
      </c>
      <c r="B7" s="83" t="str">
        <f>'GENERALES NOTA 322'!B7:C7</f>
        <v xml:space="preserve">$986.589.211 (sin indexar) </v>
      </c>
      <c r="C7" s="83"/>
    </row>
    <row r="8" spans="1:6" s="2" customFormat="1" x14ac:dyDescent="0.3">
      <c r="A8" s="23" t="s">
        <v>11</v>
      </c>
      <c r="B8" s="69" t="str">
        <f>'GENERALES NOTA 322'!B8:C8</f>
        <v>MAPFRE SEGUROS GENERALES DE COLOMBIA S.A. (60.00%), LA PREVISORA S.A. (20%)</v>
      </c>
      <c r="C8" s="69"/>
    </row>
    <row r="9" spans="1:6" ht="23.25" customHeight="1" x14ac:dyDescent="0.3">
      <c r="A9" s="24" t="s">
        <v>64</v>
      </c>
      <c r="B9" s="70" t="s">
        <v>67</v>
      </c>
      <c r="C9" s="71"/>
    </row>
    <row r="10" spans="1:6" ht="57.6" x14ac:dyDescent="0.3">
      <c r="A10" s="23" t="s">
        <v>66</v>
      </c>
      <c r="B10" s="72" t="s">
        <v>150</v>
      </c>
      <c r="C10" s="73"/>
      <c r="E10" t="s">
        <v>67</v>
      </c>
      <c r="F10" s="11">
        <v>0.7</v>
      </c>
    </row>
    <row r="11" spans="1:6" x14ac:dyDescent="0.3">
      <c r="A11" s="28" t="s">
        <v>68</v>
      </c>
      <c r="B11" s="74">
        <f>(B12-B14)*B13</f>
        <v>79200000</v>
      </c>
      <c r="C11" s="75"/>
      <c r="E11" t="s">
        <v>65</v>
      </c>
      <c r="F11" s="11">
        <v>0.3</v>
      </c>
    </row>
    <row r="12" spans="1:6" x14ac:dyDescent="0.3">
      <c r="A12" s="10" t="s">
        <v>69</v>
      </c>
      <c r="B12" s="78">
        <f>MIN(B6,B7)</f>
        <v>400000000</v>
      </c>
      <c r="C12" s="79"/>
      <c r="F12" s="11"/>
    </row>
    <row r="13" spans="1:6" x14ac:dyDescent="0.3">
      <c r="A13" s="24" t="s">
        <v>30</v>
      </c>
      <c r="B13" s="80">
        <v>0.2</v>
      </c>
      <c r="C13" s="80"/>
      <c r="F13" s="11"/>
    </row>
    <row r="14" spans="1:6" x14ac:dyDescent="0.3">
      <c r="A14" s="24" t="s">
        <v>70</v>
      </c>
      <c r="B14" s="89">
        <v>4000000</v>
      </c>
      <c r="C14" s="81"/>
      <c r="F14" s="11"/>
    </row>
    <row r="15" spans="1:6" x14ac:dyDescent="0.3">
      <c r="A15" s="27" t="s">
        <v>71</v>
      </c>
      <c r="B15" s="76">
        <f>IFERROR(B11*(VLOOKUP(B9,E10:F15,2,0)),16666)</f>
        <v>55440000</v>
      </c>
      <c r="C15" s="77"/>
    </row>
    <row r="16" spans="1:6" ht="180" customHeight="1" x14ac:dyDescent="0.3">
      <c r="A16" s="23" t="s">
        <v>72</v>
      </c>
      <c r="B16" s="70" t="s">
        <v>152</v>
      </c>
      <c r="C16" s="71"/>
    </row>
    <row r="17" spans="1:3" ht="86.4" x14ac:dyDescent="0.3">
      <c r="A17" s="23" t="s">
        <v>73</v>
      </c>
      <c r="B17" s="90" t="s">
        <v>151</v>
      </c>
      <c r="C17" s="68"/>
    </row>
    <row r="19" spans="1:3" x14ac:dyDescent="0.3">
      <c r="B19" s="26"/>
      <c r="C19" s="26"/>
    </row>
    <row r="20" spans="1:3" x14ac:dyDescent="0.3">
      <c r="B20" s="26"/>
      <c r="C20" s="26"/>
    </row>
    <row r="21" spans="1:3" x14ac:dyDescent="0.3">
      <c r="B21" s="26"/>
      <c r="C21" s="26"/>
    </row>
    <row r="22" spans="1:3" x14ac:dyDescent="0.3">
      <c r="B22" s="26"/>
      <c r="C22" s="26"/>
    </row>
    <row r="23" spans="1:3" x14ac:dyDescent="0.3">
      <c r="B23" s="26"/>
      <c r="C23" s="26"/>
    </row>
    <row r="24" spans="1:3" x14ac:dyDescent="0.3">
      <c r="B24" s="26"/>
      <c r="C24" s="26"/>
    </row>
    <row r="25" spans="1:3" x14ac:dyDescent="0.3">
      <c r="B25" s="26"/>
      <c r="C25" s="26"/>
    </row>
    <row r="26" spans="1:3" x14ac:dyDescent="0.3">
      <c r="B26" s="26"/>
      <c r="C26" s="26"/>
    </row>
    <row r="27" spans="1:3" x14ac:dyDescent="0.3">
      <c r="B27" s="26"/>
      <c r="C27" s="26"/>
    </row>
    <row r="28" spans="1:3" x14ac:dyDescent="0.3">
      <c r="B28" s="26"/>
      <c r="C28" s="26"/>
    </row>
    <row r="29" spans="1:3" x14ac:dyDescent="0.3">
      <c r="B29" s="26"/>
      <c r="C29" s="26"/>
    </row>
    <row r="30" spans="1:3" x14ac:dyDescent="0.3">
      <c r="B30" s="26"/>
      <c r="C30" s="26"/>
    </row>
    <row r="31" spans="1:3" x14ac:dyDescent="0.3">
      <c r="B31" s="26"/>
      <c r="C31" s="26"/>
    </row>
    <row r="32" spans="1:3" x14ac:dyDescent="0.3">
      <c r="B32" s="26"/>
      <c r="C32" s="26"/>
    </row>
    <row r="33" spans="2:3" x14ac:dyDescent="0.3">
      <c r="B33" s="26"/>
      <c r="C33" s="26"/>
    </row>
    <row r="34" spans="2:3" x14ac:dyDescent="0.3">
      <c r="B34" s="26"/>
      <c r="C34" s="26"/>
    </row>
    <row r="35" spans="2:3" x14ac:dyDescent="0.3">
      <c r="B35" s="26"/>
      <c r="C35" s="26"/>
    </row>
    <row r="36" spans="2:3" x14ac:dyDescent="0.3">
      <c r="B36" s="26"/>
      <c r="C36" s="26"/>
    </row>
    <row r="37" spans="2:3" x14ac:dyDescent="0.3">
      <c r="B37" s="26"/>
      <c r="C37" s="26"/>
    </row>
    <row r="38" spans="2:3" x14ac:dyDescent="0.3">
      <c r="B38" s="26"/>
      <c r="C38" s="26"/>
    </row>
    <row r="39" spans="2:3" x14ac:dyDescent="0.3">
      <c r="B39" s="26"/>
      <c r="C39" s="26"/>
    </row>
    <row r="40" spans="2:3" x14ac:dyDescent="0.3">
      <c r="B40" s="26"/>
      <c r="C40" s="26"/>
    </row>
    <row r="41" spans="2:3" x14ac:dyDescent="0.3">
      <c r="B41" s="26"/>
      <c r="C41" s="26"/>
    </row>
    <row r="42" spans="2:3" x14ac:dyDescent="0.3">
      <c r="B42" s="26"/>
      <c r="C42" s="26"/>
    </row>
    <row r="43" spans="2:3" x14ac:dyDescent="0.3">
      <c r="B43" s="26"/>
      <c r="C43" s="26"/>
    </row>
    <row r="44" spans="2:3" x14ac:dyDescent="0.3">
      <c r="B44" s="26"/>
      <c r="C44" s="26"/>
    </row>
    <row r="45" spans="2:3" x14ac:dyDescent="0.3">
      <c r="B45" s="26"/>
      <c r="C45" s="26"/>
    </row>
    <row r="46" spans="2:3" x14ac:dyDescent="0.3">
      <c r="B46" s="26"/>
      <c r="C46" s="26"/>
    </row>
    <row r="47" spans="2:3" x14ac:dyDescent="0.3">
      <c r="B47" s="26"/>
      <c r="C47" s="26"/>
    </row>
    <row r="48" spans="2:3" x14ac:dyDescent="0.3">
      <c r="B48" s="26"/>
      <c r="C48" s="26"/>
    </row>
    <row r="49" spans="2:3" x14ac:dyDescent="0.3">
      <c r="B49" s="26"/>
      <c r="C49" s="26"/>
    </row>
    <row r="50" spans="2:3" x14ac:dyDescent="0.3">
      <c r="B50" s="26"/>
      <c r="C50" s="26"/>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1" sqref="B11:C11"/>
    </sheetView>
  </sheetViews>
  <sheetFormatPr baseColWidth="10" defaultColWidth="11.44140625" defaultRowHeight="14.4" x14ac:dyDescent="0.3"/>
  <cols>
    <col min="1" max="1" width="35.5546875" customWidth="1"/>
    <col min="2" max="2" width="31.88671875" customWidth="1"/>
    <col min="3" max="3" width="63.109375" customWidth="1"/>
    <col min="4" max="16383" width="0" hidden="1" customWidth="1"/>
    <col min="16384" max="16384" width="0.88671875" hidden="1" customWidth="1"/>
  </cols>
  <sheetData>
    <row r="1" spans="1:3" ht="18" x14ac:dyDescent="0.3">
      <c r="A1" s="57" t="s">
        <v>75</v>
      </c>
      <c r="B1" s="57"/>
      <c r="C1" s="57"/>
    </row>
    <row r="2" spans="1:3" x14ac:dyDescent="0.3">
      <c r="A2" s="9" t="s">
        <v>22</v>
      </c>
      <c r="B2" s="52" t="str">
        <f>'GENERALES NOTA 321'!B2:C2</f>
        <v>SINIESTRO 213126241- APLICATIVO 214942</v>
      </c>
      <c r="C2" s="53"/>
    </row>
    <row r="3" spans="1:3" x14ac:dyDescent="0.3">
      <c r="A3" s="20" t="s">
        <v>5</v>
      </c>
      <c r="B3" s="52" t="str">
        <f>'GENERALES NOTA 322'!B2:C2</f>
        <v>88112-2019-35575</v>
      </c>
      <c r="C3" s="53"/>
    </row>
    <row r="4" spans="1:3" s="2" customFormat="1" x14ac:dyDescent="0.3">
      <c r="A4" s="5" t="s">
        <v>6</v>
      </c>
      <c r="B4" s="44" t="str">
        <f>'GENERALES NOTA 322'!B3:C3</f>
        <v xml:space="preserve">CONTRALORÍA GENERAL DE LA REPÚBLICA </v>
      </c>
      <c r="C4" s="44"/>
    </row>
    <row r="5" spans="1:3" s="2" customFormat="1" x14ac:dyDescent="0.3">
      <c r="A5" s="5" t="s">
        <v>9</v>
      </c>
      <c r="B5" s="52" t="str">
        <f>'IMPUTACIÓN- GENERALES NOTA 324 '!B5:C5</f>
        <v>FONDO NACIONAL DEL AHORRO</v>
      </c>
      <c r="C5" s="53"/>
    </row>
    <row r="6" spans="1:3" s="2" customFormat="1" x14ac:dyDescent="0.3">
      <c r="A6" s="5" t="s">
        <v>10</v>
      </c>
      <c r="B6" s="44" t="str">
        <f>'GENERALES NOTA 322'!B7:C7</f>
        <v xml:space="preserve">$986.589.211 (sin indexar) </v>
      </c>
      <c r="C6" s="44"/>
    </row>
    <row r="7" spans="1:3" s="2" customFormat="1" x14ac:dyDescent="0.3">
      <c r="A7" s="5" t="s">
        <v>11</v>
      </c>
      <c r="B7" s="44" t="str">
        <f>'GENERALES NOTA 322'!B8:C8</f>
        <v>MAPFRE SEGUROS GENERALES DE COLOMBIA S.A. (60.00%), LA PREVISORA S.A. (20%)</v>
      </c>
      <c r="C7" s="44"/>
    </row>
    <row r="8" spans="1:3" x14ac:dyDescent="0.3">
      <c r="A8" s="10" t="s">
        <v>64</v>
      </c>
      <c r="B8" s="58"/>
      <c r="C8" s="59"/>
    </row>
    <row r="9" spans="1:3" x14ac:dyDescent="0.3">
      <c r="A9" s="10" t="s">
        <v>68</v>
      </c>
      <c r="B9" s="91"/>
      <c r="C9" s="91"/>
    </row>
    <row r="10" spans="1:3" x14ac:dyDescent="0.3">
      <c r="A10" s="10" t="s">
        <v>76</v>
      </c>
      <c r="B10" s="91"/>
      <c r="C10" s="91"/>
    </row>
    <row r="11" spans="1:3" ht="43.2" x14ac:dyDescent="0.3">
      <c r="A11" s="5" t="s">
        <v>77</v>
      </c>
      <c r="B11" s="44"/>
      <c r="C11" s="44"/>
    </row>
    <row r="12" spans="1:3" ht="43.2" x14ac:dyDescent="0.3">
      <c r="A12" s="5" t="s">
        <v>78</v>
      </c>
      <c r="B12" s="44"/>
      <c r="C12" s="44"/>
    </row>
    <row r="13" spans="1:3" x14ac:dyDescent="0.3">
      <c r="A13" s="5" t="s">
        <v>79</v>
      </c>
      <c r="B13" s="8"/>
      <c r="C13" s="8"/>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4140625" defaultRowHeight="15" customHeight="1" x14ac:dyDescent="0.3"/>
  <cols>
    <col min="2" max="2" width="34" bestFit="1" customWidth="1"/>
    <col min="3" max="3" width="51.6640625" customWidth="1"/>
    <col min="9" max="9" width="0" hidden="1" customWidth="1"/>
    <col min="14" max="14" width="0" hidden="1" customWidth="1"/>
  </cols>
  <sheetData>
    <row r="1" spans="2:14" ht="15" customHeight="1" thickBot="1" x14ac:dyDescent="0.35"/>
    <row r="2" spans="2:14" ht="15" customHeight="1" thickTop="1" thickBot="1" x14ac:dyDescent="0.35">
      <c r="B2" s="92"/>
      <c r="C2" s="92"/>
      <c r="I2" t="s">
        <v>80</v>
      </c>
      <c r="N2" t="s">
        <v>74</v>
      </c>
    </row>
    <row r="3" spans="2:14" ht="15" customHeight="1" thickTop="1" thickBot="1" x14ac:dyDescent="0.35">
      <c r="B3" s="92" t="s">
        <v>81</v>
      </c>
      <c r="C3" s="92"/>
      <c r="I3" t="s">
        <v>65</v>
      </c>
      <c r="N3" t="s">
        <v>65</v>
      </c>
    </row>
    <row r="4" spans="2:14" ht="15" customHeight="1" thickTop="1" thickBot="1" x14ac:dyDescent="0.35">
      <c r="B4" s="13" t="s">
        <v>82</v>
      </c>
      <c r="C4" s="14"/>
      <c r="I4" t="s">
        <v>83</v>
      </c>
      <c r="N4" t="s">
        <v>67</v>
      </c>
    </row>
    <row r="5" spans="2:14" ht="15" customHeight="1" thickTop="1" thickBot="1" x14ac:dyDescent="0.35">
      <c r="B5" s="13" t="s">
        <v>84</v>
      </c>
      <c r="C5" s="14"/>
    </row>
    <row r="6" spans="2:14" ht="15" customHeight="1" thickTop="1" thickBot="1" x14ac:dyDescent="0.35">
      <c r="B6" s="13" t="s">
        <v>85</v>
      </c>
      <c r="C6" s="14"/>
    </row>
    <row r="7" spans="2:14" ht="44.4" thickTop="1" thickBot="1" x14ac:dyDescent="0.35">
      <c r="B7" s="13" t="s">
        <v>86</v>
      </c>
      <c r="C7" s="15"/>
    </row>
    <row r="8" spans="2:14" ht="30" thickTop="1" thickBot="1" x14ac:dyDescent="0.35">
      <c r="B8" s="13" t="s">
        <v>87</v>
      </c>
      <c r="C8" s="14"/>
    </row>
    <row r="9" spans="2:14" ht="44.4" thickTop="1" thickBot="1" x14ac:dyDescent="0.35">
      <c r="B9" s="13" t="s">
        <v>88</v>
      </c>
      <c r="C9" s="16"/>
    </row>
    <row r="10" spans="2:14" ht="15" customHeight="1" thickTop="1" x14ac:dyDescent="0.3"/>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546875" defaultRowHeight="14.4" x14ac:dyDescent="0.3"/>
  <cols>
    <col min="4" max="4" width="20.109375" bestFit="1" customWidth="1"/>
    <col min="5" max="5" width="42.88671875" bestFit="1" customWidth="1"/>
  </cols>
  <sheetData>
    <row r="1" spans="1:9" x14ac:dyDescent="0.3">
      <c r="A1" s="7" t="s">
        <v>26</v>
      </c>
      <c r="B1" t="s">
        <v>89</v>
      </c>
      <c r="C1" s="7" t="s">
        <v>30</v>
      </c>
      <c r="D1" s="7" t="s">
        <v>34</v>
      </c>
      <c r="E1" s="3" t="s">
        <v>90</v>
      </c>
      <c r="F1" s="2" t="s">
        <v>67</v>
      </c>
      <c r="G1" s="4">
        <v>0</v>
      </c>
      <c r="H1" t="s">
        <v>91</v>
      </c>
      <c r="I1" t="s">
        <v>92</v>
      </c>
    </row>
    <row r="2" spans="1:9" x14ac:dyDescent="0.3">
      <c r="A2" t="s">
        <v>93</v>
      </c>
      <c r="B2" t="s">
        <v>94</v>
      </c>
      <c r="C2" t="s">
        <v>95</v>
      </c>
      <c r="D2" s="2" t="s">
        <v>96</v>
      </c>
      <c r="E2" s="1" t="s">
        <v>97</v>
      </c>
      <c r="F2" s="2" t="s">
        <v>74</v>
      </c>
      <c r="G2" s="4">
        <v>0.7</v>
      </c>
      <c r="H2" t="s">
        <v>98</v>
      </c>
      <c r="I2" t="s">
        <v>99</v>
      </c>
    </row>
    <row r="3" spans="1:9" x14ac:dyDescent="0.3">
      <c r="A3" t="s">
        <v>100</v>
      </c>
      <c r="C3" t="s">
        <v>101</v>
      </c>
      <c r="D3" s="2" t="s">
        <v>102</v>
      </c>
      <c r="E3" s="1" t="s">
        <v>103</v>
      </c>
      <c r="F3" s="2" t="s">
        <v>65</v>
      </c>
      <c r="G3" s="4">
        <v>0.3</v>
      </c>
      <c r="H3" t="s">
        <v>104</v>
      </c>
      <c r="I3" t="s">
        <v>105</v>
      </c>
    </row>
    <row r="4" spans="1:9" x14ac:dyDescent="0.3">
      <c r="A4" t="s">
        <v>106</v>
      </c>
      <c r="C4" t="s">
        <v>107</v>
      </c>
      <c r="E4" s="1" t="s">
        <v>108</v>
      </c>
      <c r="H4" t="s">
        <v>109</v>
      </c>
      <c r="I4" t="s">
        <v>110</v>
      </c>
    </row>
    <row r="5" spans="1:9" x14ac:dyDescent="0.3">
      <c r="A5" t="s">
        <v>111</v>
      </c>
      <c r="E5" s="1" t="s">
        <v>112</v>
      </c>
      <c r="H5" t="s">
        <v>113</v>
      </c>
      <c r="I5" t="s">
        <v>114</v>
      </c>
    </row>
    <row r="6" spans="1:9" x14ac:dyDescent="0.3">
      <c r="E6" s="1" t="s">
        <v>115</v>
      </c>
      <c r="I6" t="s">
        <v>116</v>
      </c>
    </row>
    <row r="7" spans="1:9" x14ac:dyDescent="0.3">
      <c r="E7" s="1" t="s">
        <v>117</v>
      </c>
    </row>
    <row r="8" spans="1:9" x14ac:dyDescent="0.3">
      <c r="E8" s="1" t="s">
        <v>118</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382931b-6036-484b-ad41-6810b26eb986">
      <Terms xmlns="http://schemas.microsoft.com/office/infopath/2007/PartnerControls"/>
    </lcf76f155ced4ddcb4097134ff3c332f>
    <TaxCatchAll xmlns="e7d3d6e7-89cb-4750-b948-5e984f176bb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CADD01-42F0-4EE9-B211-55E23236B9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4382931b-6036-484b-ad41-6810b26eb986"/>
    <ds:schemaRef ds:uri="e7d3d6e7-89cb-4750-b948-5e984f176bb6"/>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NOTAS</vt:lpstr>
      <vt:lpstr>GENERALES NOTA 322</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ROGER VILLALBA</cp:lastModifiedBy>
  <cp:revision/>
  <dcterms:created xsi:type="dcterms:W3CDTF">2020-12-07T14:41:17Z</dcterms:created>
  <dcterms:modified xsi:type="dcterms:W3CDTF">2025-06-24T17:43:03Z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0x0101002C92A54D8AB3014FADD0201C99992F62</vt:lpwstr>
  </property>
  <property fmtid="{D5CDD505-2E9C-101B-9397-08002B2CF9AE}" pid="31" name="_NewReviewCycle">
    <vt:lpwstr/>
  </property>
  <property fmtid="{D5CDD505-2E9C-101B-9397-08002B2CF9AE}" pid="32" name="MediaServiceImageTags">
    <vt:lpwstr/>
  </property>
</Properties>
</file>