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71513AE9-C2D6-4C72-8AF9-A0A5BDFD62EE}" xr6:coauthVersionLast="47" xr6:coauthVersionMax="47" xr10:uidLastSave="{00000000-0000-0000-0000-000000000000}"/>
  <bookViews>
    <workbookView xWindow="-80" yWindow="-80" windowWidth="19360" windowHeight="1024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tc={E4D8CBF0-DD04-4C12-A65D-7AA273E8D2AC}</author>
    <author>tc={E6C804EF-2D77-4A35-BD96-EDBAC51CC92F}</author>
  </authors>
  <commentList>
    <comment ref="B8" authorId="0" shapeId="0" xr:uid="{E4D8CBF0-DD04-4C12-A65D-7AA273E8D2A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Roger, te sugiero que indiquemos todas las compañías vinculadas con su respectivo porcentaje de participación del coaseguro. </t>
      </text>
    </comment>
    <comment ref="B15" authorId="1" shapeId="0" xr:uid="{E6C804EF-2D77-4A35-BD96-EDBAC51CC92F}">
      <text>
        <t>[Comentario encadenado]
Su versión de Excel le permite leer este comentario encadenado; sin embargo, las ediciones que se apliquen se quitarán si el archivo se abre en una versión más reciente de Excel. Más información: https://go.microsoft.com/fwlink/?linkid=870924
Comentario:
    Roger, aquí indiquemos que se trata de un coaseguro de x% y que la líder es Mapfre</t>
      </text>
    </comment>
  </commentList>
</comments>
</file>

<file path=xl/sharedStrings.xml><?xml version="1.0" encoding="utf-8"?>
<sst xmlns="http://schemas.openxmlformats.org/spreadsheetml/2006/main" count="224" uniqueCount="150">
  <si>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</si>
  <si>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</si>
  <si>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</si>
  <si>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</si>
  <si>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</si>
  <si>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</si>
  <si>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</si>
  <si>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</si>
  <si>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</si>
  <si>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</si>
  <si>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</si>
  <si>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</si>
  <si>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</si>
  <si>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</si>
  <si>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</si>
  <si>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</si>
  <si>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</si>
  <si>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</si>
  <si>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</si>
  <si>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</si>
  <si>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</si>
  <si>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</si>
  <si>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</si>
  <si>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</si>
  <si>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</si>
  <si>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</si>
  <si>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</si>
  <si>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</si>
  <si>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</si>
  <si>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</si>
  <si>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</si>
  <si>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</si>
  <si>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</si>
  <si>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</si>
  <si>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</si>
  <si>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</si>
  <si>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</si>
  <si>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</si>
  <si>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</si>
  <si>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</si>
  <si>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</si>
  <si>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</si>
  <si>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</si>
  <si>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</si>
  <si>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</si>
  <si>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</si>
  <si>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</si>
  <si>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</si>
  <si>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</si>
  <si>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</si>
  <si>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</si>
  <si>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</si>
  <si>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</si>
  <si>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</si>
  <si>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</si>
  <si>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</si>
  <si>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</si>
  <si>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</si>
  <si>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</si>
  <si>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</si>
  <si>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</si>
  <si>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</si>
  <si>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</si>
  <si>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</si>
  <si>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</si>
  <si>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</si>
  <si>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</si>
  <si>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</si>
  <si>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</si>
  <si>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</si>
  <si>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</si>
  <si>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</si>
  <si>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</si>
  <si>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</si>
  <si>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</si>
  <si>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</si>
  <si>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</si>
  <si>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</si>
  <si>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</si>
  <si>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</si>
  <si>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</si>
  <si>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</si>
  <si>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</si>
  <si>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</si>
  <si>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</si>
  <si>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</si>
  <si>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</si>
  <si>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</si>
  <si>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</si>
  <si>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</si>
  <si>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</si>
  <si>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</si>
  <si>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</si>
  <si>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</si>
  <si>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</si>
  <si>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</si>
  <si>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</si>
  <si>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</si>
  <si>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</si>
  <si>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</si>
  <si>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</si>
  <si>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</si>
  <si>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</si>
  <si>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</si>
  <si>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</si>
  <si>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</si>
  <si>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</si>
  <si>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</si>
  <si>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</si>
  <si>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</si>
  <si>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</si>
  <si>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</si>
  <si>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</si>
  <si>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</si>
  <si>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</si>
  <si>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</si>
  <si>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</si>
  <si>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</si>
  <si>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</si>
  <si>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88112-2019-35575</t>
  </si>
  <si>
    <t xml:space="preserve">CONTRALORÍA GENERAL DE LA REPÚBLICA </t>
  </si>
  <si>
    <t>FONDO NACIONAL DEL AHORRO</t>
  </si>
  <si>
    <t xml:space="preserve"> 899.999.284-4</t>
  </si>
  <si>
    <t>07 DE MAYO DE 2025</t>
  </si>
  <si>
    <t>05 DE JUNIO DE 2025</t>
  </si>
  <si>
    <t>19 DE JUNIO DE 2025</t>
  </si>
  <si>
    <t xml:space="preserve"> ALCANCES FISCALES</t>
  </si>
  <si>
    <t>De acuerdo a lo señalado en el auto apertura, se tiene que en desarollo de la auditoria adelantada por la Contraloría Delegada para Gestión Pública e Instituciones Financieras,  se evidenciaron debilidades en la etapa de planeación del contrato No 94 celebrado entre el FNA y la firma SOLUCIONES TECNOLOGIA Y SERVICIOS S.A., del 21 de abril de 2016, cuyo objeto era la “Adquisición, instalación, configuración, mantenimiento y soporte de la infraestructura de almacenamiento y procesamiento para los servicios y aplicativos del FNA” que llevaron a que se pactara  plan de adquisición de un servidor Z System Linux ONE, que nunca ha sido usado ni es posible operativamente usar dada su incompatibilidad con la tecnología con que cuenta actualmente el FNA, lo cual se materializó una gestión antieconómica y generó que el FNA cancelara NOVECIENTOS OCHENTA Y SEIS MILLONES QUINIENTOS OCHENTA Y NUEVE MIL DOSCIENTOS ONCE PESOS ( $ 986.589.211), que corresponden al valor pagado al contratista por el servidor.</t>
  </si>
  <si>
    <t xml:space="preserve">$986.589.211 (sin indexar) </t>
  </si>
  <si>
    <t>Póliza  No. 2201311001330 (Lider Mapfre) y Póliza  No. 220126002758 (Lider Mapfre)</t>
  </si>
  <si>
    <t>MAPFRE SEGUROS GENERALES DE COLOMBIA S.A. (60.00%), LA PREVISORA S.A. (20%)</t>
  </si>
  <si>
    <t>RADICADO</t>
  </si>
  <si>
    <t>CONTRALORÍA</t>
  </si>
  <si>
    <t>DETRIMENTO</t>
  </si>
  <si>
    <t>TERCEROS CIVILMENTE RESPONSABLESD</t>
  </si>
  <si>
    <t xml:space="preserve">21783121 / 0 (Allianz) </t>
  </si>
  <si>
    <t>Delitos contra la Administración Pública</t>
  </si>
  <si>
    <t xml:space="preserve">Del valor total asegurado ($400.000.000), Allianz Seguros S.A. solo asumió el 20% que equivale a $80.000.000, los cuales se encuentran disponiles; ya que no se han efectuado pagos con cargo a la póliza afectada. </t>
  </si>
  <si>
    <t>Desde el 01 abril de 2015 hasta el 30 de abril de 2016.</t>
  </si>
  <si>
    <t>ALLIANZ SEGUROS S.A.</t>
  </si>
  <si>
    <t>60% - Líder.</t>
  </si>
  <si>
    <t xml:space="preserve"> LA PREVISORA S.A. COMPAÑÍA DE SEGUROS</t>
  </si>
  <si>
    <t>X: El valor asegurado a cargo de Allianz se encuentra disponible, debido a que no se han efectuado pagos con cargo a la póliza vinculada.</t>
  </si>
  <si>
    <t>N/A</t>
  </si>
  <si>
    <t>X</t>
  </si>
  <si>
    <t>X - Amparar los riesgos que impliquen menoscabo de los fondos o bienes de propiedad, bajo tenencia, control y/o responsabilidad del FONDO NACIONAL DEL AHORRO,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t>
  </si>
  <si>
    <r>
      <t xml:space="preserve">X - </t>
    </r>
    <r>
      <rPr>
        <b/>
        <u/>
        <sz val="11"/>
        <color theme="1"/>
        <rFont val="Calibri"/>
        <family val="2"/>
        <scheme val="minor"/>
      </rPr>
      <t>$400.000.000</t>
    </r>
    <r>
      <rPr>
        <b/>
        <sz val="11"/>
        <color theme="1"/>
        <rFont val="Calibri"/>
        <family val="2"/>
        <scheme val="minor"/>
      </rPr>
      <t xml:space="preserve">: </t>
    </r>
    <r>
      <rPr>
        <sz val="11"/>
        <color theme="1"/>
        <rFont val="Calibri"/>
        <family val="2"/>
        <scheme val="minor"/>
      </rPr>
      <t>Del valor total asegurado ($400.000.000), Allianz Seguros S.A. asumió solo el 20% que equivale a $80.000.000.</t>
    </r>
  </si>
  <si>
    <r>
      <t>X -</t>
    </r>
    <r>
      <rPr>
        <b/>
        <u/>
        <sz val="11"/>
        <color theme="1"/>
        <rFont val="Calibri"/>
        <family val="2"/>
        <scheme val="minor"/>
      </rPr>
      <t xml:space="preserve"> Cedido</t>
    </r>
    <r>
      <rPr>
        <sz val="11"/>
        <color theme="1"/>
        <rFont val="Calibri"/>
        <family val="2"/>
        <scheme val="minor"/>
      </rPr>
      <t>: MAPFRE SEGUROS GENERALES DE COLOMBIA S.A.  (60% - Líder), ALLIANZ SEGUROS S.A. (20%) y LA PREVISORA S.A. COMPAÑÍA DE SEGUROS (20%).</t>
    </r>
  </si>
  <si>
    <t>X- 1% del valor de la perdida - Mínimo 1 SMMLV.</t>
  </si>
  <si>
    <r>
      <rPr>
        <b/>
        <sz val="11"/>
        <color theme="1"/>
        <rFont val="Calibri"/>
        <family val="2"/>
        <scheme val="minor"/>
      </rPr>
      <t xml:space="preserve">SINIESTRO </t>
    </r>
    <r>
      <rPr>
        <sz val="11"/>
        <color theme="1"/>
        <rFont val="Calibri"/>
        <family val="2"/>
        <scheme val="minor"/>
      </rPr>
      <t xml:space="preserve">213126241- </t>
    </r>
    <r>
      <rPr>
        <b/>
        <sz val="11"/>
        <color theme="1"/>
        <rFont val="Calibri"/>
        <family val="2"/>
        <scheme val="minor"/>
      </rPr>
      <t xml:space="preserve">APLICATIVO </t>
    </r>
    <r>
      <rPr>
        <sz val="11"/>
        <color theme="1"/>
        <rFont val="Calibri"/>
        <family val="2"/>
        <scheme val="minor"/>
      </rPr>
      <t>214942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</si>
</sst>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6" fillId="0" borderId="1" xfId="0" applyFont="1" applyBorder="1" applyAlignment="1">
      <alignment horizontal="justify" vertical="top" wrapText="1"/>
    </xf>
    <xf numFmtId="0" fontId="6" fillId="0" borderId="1" xfId="0" applyFont="1" applyBorder="1" applyAlignment="1">
      <alignment horizontal="justify" vertical="top"/>
    </xf>
    <xf numFmtId="49" fontId="0" fillId="0" borderId="1" xfId="0" applyNumberForma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6" fontId="6" fillId="0" borderId="1" xfId="0" applyNumberFormat="1" applyFon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2" fillId="0" borderId="4" xfId="0" applyFont="1" applyBorder="1" applyAlignment="1">
      <alignment horizontal="justify" vertical="top"/>
    </xf>
    <xf numFmtId="0" fontId="2" fillId="0" borderId="2" xfId="0" applyFont="1" applyBorder="1" applyAlignment="1">
      <alignment horizontal="left" vertical="top"/>
    </xf>
    <xf numFmtId="0" fontId="4" fillId="6" borderId="1" xfId="0" applyFont="1" applyFill="1" applyBorder="1" applyAlignment="1">
      <alignment horizontal="center" vertical="center"/>
    </xf>
    <xf numFmtId="0" fontId="2" fillId="0" borderId="1"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9" fontId="0" fillId="0" borderId="1" xfId="0" applyNumberFormat="1" applyBorder="1" applyAlignment="1">
      <alignment horizontal="justify" vertical="top"/>
    </xf>
    <xf numFmtId="0" fontId="4" fillId="6" borderId="4" xfId="0" applyFont="1" applyFill="1" applyBorder="1" applyAlignment="1">
      <alignment horizontal="center" vertical="center"/>
    </xf>
    <xf numFmtId="0" fontId="0" fillId="0" borderId="1" xfId="0" applyBorder="1" applyAlignment="1">
      <alignment vertical="top" wrapText="1"/>
    </xf>
    <xf numFmtId="0" fontId="6" fillId="0" borderId="1" xfId="0" applyFont="1" applyBorder="1" applyAlignment="1">
      <alignment vertical="center" wrapText="1"/>
    </xf>
    <xf numFmtId="9" fontId="0" fillId="0" borderId="1" xfId="0" applyNumberFormat="1" applyBorder="1" applyAlignment="1">
      <alignmen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Kennie Lorena García Madrid" id="{61CE4918-F95E-44C7-A859-8942CFBF2AC5}" userId="S::kgarcia@gha.com.co::570ceedc-8fb3-4472-b7d4-5ce3363bf47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6-09T20:34:35.17" personId="{61CE4918-F95E-44C7-A859-8942CFBF2AC5}" id="{E4D8CBF0-DD04-4C12-A65D-7AA273E8D2AC}">
    <text xml:space="preserve">Roger, te sugiero que indiquemos todas las compañías vinculadas con su respectivo porcentaje de participación del coaseguro. </text>
  </threadedComment>
  <threadedComment ref="B15" dT="2025-06-09T20:33:55.34" personId="{61CE4918-F95E-44C7-A859-8942CFBF2AC5}" id="{E6C804EF-2D77-4A35-BD96-EDBAC51CC92F}">
    <text>Roger, aquí indiquemos que se trata de un coaseguro de x% y que la líder es Mapfre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2" sqref="B2:C2"/>
    </sheetView>
  </sheetViews>
  <sheetFormatPr baseColWidth="10" defaultColWidth="0" defaultRowHeight="14.5" x14ac:dyDescent="0.35"/>
  <cols>
    <col min="1" max="1" width="46.08984375" style="6" bestFit="1" customWidth="1"/>
    <col min="2" max="2" width="63.90625" style="6" customWidth="1"/>
    <col min="3" max="3" width="19.08984375" style="6" customWidth="1"/>
    <col min="4" max="4" width="11.453125" style="2" hidden="1" customWidth="1"/>
    <col min="5" max="16384" width="11.453125" style="2" hidden="1"/>
  </cols>
  <sheetData>
    <row r="1" spans="1:3" ht="18.5" x14ac:dyDescent="0.35">
      <c r="A1" s="43" t="s">
        <v>4</v>
      </c>
      <c r="B1" s="43"/>
      <c r="C1" s="43"/>
    </row>
    <row r="2" spans="1:3" x14ac:dyDescent="0.35">
      <c r="A2" s="5" t="s">
        <v>5</v>
      </c>
      <c r="B2" s="36" t="s">
        <v>119</v>
      </c>
      <c r="C2" s="36"/>
    </row>
    <row r="3" spans="1:3" ht="15" customHeight="1" x14ac:dyDescent="0.35">
      <c r="A3" s="5" t="s">
        <v>6</v>
      </c>
      <c r="B3" s="41" t="s">
        <v>120</v>
      </c>
      <c r="C3" s="42"/>
    </row>
    <row r="4" spans="1:3" x14ac:dyDescent="0.35">
      <c r="A4" s="5" t="s">
        <v>7</v>
      </c>
      <c r="B4" s="41" t="s">
        <v>1</v>
      </c>
      <c r="C4" s="42"/>
    </row>
    <row r="5" spans="1:3" x14ac:dyDescent="0.35">
      <c r="A5" s="5" t="s">
        <v>8</v>
      </c>
      <c r="B5" s="39" t="s">
        <v>3</v>
      </c>
      <c r="C5" s="39"/>
    </row>
    <row r="6" spans="1:3" x14ac:dyDescent="0.35">
      <c r="A6" s="5" t="s">
        <v>9</v>
      </c>
      <c r="B6" s="44" t="s">
        <v>121</v>
      </c>
      <c r="C6" s="45"/>
    </row>
    <row r="7" spans="1:3" x14ac:dyDescent="0.35">
      <c r="A7" s="5" t="s">
        <v>10</v>
      </c>
      <c r="B7" s="46" t="s">
        <v>128</v>
      </c>
      <c r="C7" s="39"/>
    </row>
    <row r="8" spans="1:3" ht="21.75" customHeight="1" x14ac:dyDescent="0.35">
      <c r="A8" s="29" t="s">
        <v>11</v>
      </c>
      <c r="B8" s="39" t="s">
        <v>130</v>
      </c>
      <c r="C8" s="39"/>
    </row>
    <row r="9" spans="1:3" x14ac:dyDescent="0.35">
      <c r="A9" s="5" t="s">
        <v>12</v>
      </c>
      <c r="B9" s="30">
        <v>2016</v>
      </c>
      <c r="C9" s="31"/>
    </row>
    <row r="10" spans="1:3" x14ac:dyDescent="0.35">
      <c r="A10" s="37" t="s">
        <v>13</v>
      </c>
      <c r="B10" s="38" t="s">
        <v>127</v>
      </c>
      <c r="C10" s="39"/>
    </row>
    <row r="11" spans="1:3" ht="30" customHeight="1" x14ac:dyDescent="0.35">
      <c r="A11" s="37"/>
      <c r="B11" s="39"/>
      <c r="C11" s="39"/>
    </row>
    <row r="12" spans="1:3" ht="135.75" customHeight="1" x14ac:dyDescent="0.35">
      <c r="A12" s="37"/>
      <c r="B12" s="39"/>
      <c r="C12" s="39"/>
    </row>
    <row r="13" spans="1:3" x14ac:dyDescent="0.35">
      <c r="A13" s="5" t="s">
        <v>14</v>
      </c>
      <c r="B13" s="36" t="s">
        <v>121</v>
      </c>
      <c r="C13" s="36"/>
    </row>
    <row r="14" spans="1:3" ht="17.25" customHeight="1" x14ac:dyDescent="0.35">
      <c r="A14" s="5" t="s">
        <v>15</v>
      </c>
      <c r="B14" s="40" t="s">
        <v>122</v>
      </c>
      <c r="C14" s="40"/>
    </row>
    <row r="15" spans="1:3" ht="15.75" customHeight="1" x14ac:dyDescent="0.35">
      <c r="A15" s="5" t="s">
        <v>16</v>
      </c>
      <c r="B15" s="40" t="s">
        <v>129</v>
      </c>
      <c r="C15" s="40"/>
    </row>
    <row r="16" spans="1:3" ht="33" customHeight="1" x14ac:dyDescent="0.35">
      <c r="A16" s="5" t="s">
        <v>17</v>
      </c>
      <c r="B16" s="32" t="s">
        <v>126</v>
      </c>
      <c r="C16" s="33"/>
    </row>
    <row r="17" spans="1:3" ht="18.75" customHeight="1" x14ac:dyDescent="0.35">
      <c r="A17" s="5" t="s">
        <v>18</v>
      </c>
      <c r="B17" s="34" t="s">
        <v>123</v>
      </c>
      <c r="C17" s="35"/>
    </row>
    <row r="18" spans="1:3" x14ac:dyDescent="0.35">
      <c r="A18" s="5" t="s">
        <v>19</v>
      </c>
      <c r="B18" s="34" t="s">
        <v>124</v>
      </c>
      <c r="C18" s="35"/>
    </row>
    <row r="19" spans="1:3" x14ac:dyDescent="0.35">
      <c r="A19" s="5" t="s">
        <v>20</v>
      </c>
      <c r="B19" s="36" t="s">
        <v>125</v>
      </c>
      <c r="C19" s="36"/>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tabSelected="1" topLeftCell="A10" zoomScale="90" zoomScaleNormal="90" workbookViewId="0">
      <selection activeCell="C28" sqref="C28"/>
    </sheetView>
  </sheetViews>
  <sheetFormatPr baseColWidth="10" defaultColWidth="0" defaultRowHeight="14.5" x14ac:dyDescent="0.35"/>
  <cols>
    <col min="1" max="1" width="44.453125" style="19" customWidth="1"/>
    <col min="2" max="2" width="36.36328125" customWidth="1"/>
    <col min="3" max="3" width="64.453125" customWidth="1"/>
    <col min="4" max="16384" width="11.453125" hidden="1"/>
  </cols>
  <sheetData>
    <row r="1" spans="1:3" ht="18.5" x14ac:dyDescent="0.35">
      <c r="A1" s="53" t="s">
        <v>21</v>
      </c>
      <c r="B1" s="53"/>
      <c r="C1" s="53"/>
    </row>
    <row r="2" spans="1:3" x14ac:dyDescent="0.35">
      <c r="A2" s="5" t="s">
        <v>22</v>
      </c>
      <c r="B2" s="34" t="s">
        <v>149</v>
      </c>
      <c r="C2" s="35"/>
    </row>
    <row r="3" spans="1:3" s="19" customFormat="1" x14ac:dyDescent="0.35">
      <c r="A3" s="5" t="s">
        <v>131</v>
      </c>
      <c r="B3" s="36" t="str">
        <f>'GENERALES NOTA 322'!B2:C2</f>
        <v>88112-2019-35575</v>
      </c>
      <c r="C3" s="36"/>
    </row>
    <row r="4" spans="1:3" s="2" customFormat="1" ht="14.4" customHeight="1" x14ac:dyDescent="0.35">
      <c r="A4" s="5" t="s">
        <v>132</v>
      </c>
      <c r="B4" s="36" t="str">
        <f>'GENERALES NOTA 322'!B3:C3</f>
        <v xml:space="preserve">CONTRALORÍA GENERAL DE LA REPÚBLICA </v>
      </c>
      <c r="C4" s="36"/>
    </row>
    <row r="5" spans="1:3" s="2" customFormat="1" x14ac:dyDescent="0.35">
      <c r="A5" s="5" t="s">
        <v>85</v>
      </c>
      <c r="B5" s="36" t="str">
        <f>'GENERALES NOTA 322'!B6:C6</f>
        <v>FONDO NACIONAL DEL AHORRO</v>
      </c>
      <c r="C5" s="36"/>
    </row>
    <row r="6" spans="1:3" s="2" customFormat="1" x14ac:dyDescent="0.35">
      <c r="A6" s="5" t="s">
        <v>133</v>
      </c>
      <c r="B6" s="54" t="str">
        <f>'GENERALES NOTA 322'!B7:C7</f>
        <v xml:space="preserve">$986.589.211 (sin indexar) </v>
      </c>
      <c r="C6" s="54"/>
    </row>
    <row r="7" spans="1:3" s="2" customFormat="1" x14ac:dyDescent="0.35">
      <c r="A7" s="5" t="s">
        <v>134</v>
      </c>
      <c r="B7" s="36" t="str">
        <f>'GENERALES NOTA 322'!B8:C8</f>
        <v>MAPFRE SEGUROS GENERALES DE COLOMBIA S.A. (60.00%), LA PREVISORA S.A. (20%)</v>
      </c>
      <c r="C7" s="36"/>
    </row>
    <row r="8" spans="1:3" x14ac:dyDescent="0.35">
      <c r="A8" s="20" t="s">
        <v>23</v>
      </c>
      <c r="B8" s="36" t="s">
        <v>135</v>
      </c>
      <c r="C8" s="36"/>
    </row>
    <row r="9" spans="1:3" x14ac:dyDescent="0.35">
      <c r="A9" s="20" t="s">
        <v>24</v>
      </c>
      <c r="B9" s="36" t="s">
        <v>136</v>
      </c>
      <c r="C9" s="36"/>
    </row>
    <row r="10" spans="1:3" ht="43.5" x14ac:dyDescent="0.35">
      <c r="A10" s="83" t="s">
        <v>25</v>
      </c>
      <c r="B10" s="84">
        <v>80000000</v>
      </c>
      <c r="C10" s="85" t="s">
        <v>137</v>
      </c>
    </row>
    <row r="11" spans="1:3" x14ac:dyDescent="0.35">
      <c r="A11" s="20" t="s">
        <v>26</v>
      </c>
      <c r="B11" s="51" t="s">
        <v>93</v>
      </c>
      <c r="C11" s="52"/>
    </row>
    <row r="12" spans="1:3" x14ac:dyDescent="0.35">
      <c r="A12" s="20" t="s">
        <v>27</v>
      </c>
      <c r="B12" s="36" t="s">
        <v>138</v>
      </c>
      <c r="C12" s="36"/>
    </row>
    <row r="13" spans="1:3" x14ac:dyDescent="0.35">
      <c r="A13" s="20" t="s">
        <v>28</v>
      </c>
      <c r="B13" s="36" t="s">
        <v>89</v>
      </c>
      <c r="C13" s="36"/>
    </row>
    <row r="14" spans="1:3" x14ac:dyDescent="0.35">
      <c r="A14" s="20" t="s">
        <v>29</v>
      </c>
      <c r="B14" s="36" t="s">
        <v>89</v>
      </c>
      <c r="C14" s="36"/>
    </row>
    <row r="15" spans="1:3" x14ac:dyDescent="0.35">
      <c r="A15" s="78" t="s">
        <v>30</v>
      </c>
      <c r="B15" s="36" t="s">
        <v>95</v>
      </c>
      <c r="C15" s="36"/>
    </row>
    <row r="16" spans="1:3" x14ac:dyDescent="0.35">
      <c r="A16" s="79"/>
      <c r="B16" s="82" t="s">
        <v>31</v>
      </c>
      <c r="C16" s="82" t="s">
        <v>32</v>
      </c>
    </row>
    <row r="17" spans="1:3" ht="43.5" x14ac:dyDescent="0.35">
      <c r="A17" s="79"/>
      <c r="B17" s="8" t="s">
        <v>130</v>
      </c>
      <c r="C17" s="8" t="s">
        <v>140</v>
      </c>
    </row>
    <row r="18" spans="1:3" x14ac:dyDescent="0.35">
      <c r="A18" s="79"/>
      <c r="B18" s="8" t="s">
        <v>139</v>
      </c>
      <c r="C18" s="86">
        <v>0.2</v>
      </c>
    </row>
    <row r="19" spans="1:3" ht="29" x14ac:dyDescent="0.35">
      <c r="A19" s="79"/>
      <c r="B19" s="8" t="s">
        <v>141</v>
      </c>
      <c r="C19" s="86">
        <v>0.2</v>
      </c>
    </row>
    <row r="20" spans="1:3" x14ac:dyDescent="0.35">
      <c r="A20" s="20" t="s">
        <v>33</v>
      </c>
      <c r="B20" s="36" t="s">
        <v>94</v>
      </c>
      <c r="C20" s="36"/>
    </row>
    <row r="21" spans="1:3" x14ac:dyDescent="0.35">
      <c r="A21" s="20" t="s">
        <v>34</v>
      </c>
      <c r="B21" s="47" t="s">
        <v>143</v>
      </c>
      <c r="C21" s="47"/>
    </row>
    <row r="22" spans="1:3" x14ac:dyDescent="0.35">
      <c r="A22" s="80" t="s">
        <v>35</v>
      </c>
      <c r="B22" s="36" t="s">
        <v>94</v>
      </c>
      <c r="C22" s="36"/>
    </row>
    <row r="23" spans="1:3" x14ac:dyDescent="0.35">
      <c r="A23" s="87" t="s">
        <v>36</v>
      </c>
      <c r="B23" s="87"/>
      <c r="C23" s="87"/>
    </row>
    <row r="24" spans="1:3" ht="101.5" x14ac:dyDescent="0.35">
      <c r="A24" s="34" t="s">
        <v>37</v>
      </c>
      <c r="B24" s="35"/>
      <c r="C24" s="88" t="s">
        <v>145</v>
      </c>
    </row>
    <row r="25" spans="1:3" ht="29" x14ac:dyDescent="0.35">
      <c r="A25" s="34" t="s">
        <v>38</v>
      </c>
      <c r="B25" s="35"/>
      <c r="C25" s="88" t="s">
        <v>146</v>
      </c>
    </row>
    <row r="26" spans="1:3" ht="29" x14ac:dyDescent="0.35">
      <c r="A26" s="34" t="s">
        <v>39</v>
      </c>
      <c r="B26" s="35"/>
      <c r="C26" s="89" t="s">
        <v>142</v>
      </c>
    </row>
    <row r="27" spans="1:3" x14ac:dyDescent="0.35">
      <c r="A27" s="81" t="s">
        <v>40</v>
      </c>
      <c r="B27" s="12"/>
      <c r="C27" s="17" t="s">
        <v>143</v>
      </c>
    </row>
    <row r="28" spans="1:3" ht="43.5" x14ac:dyDescent="0.35">
      <c r="A28" s="34" t="s">
        <v>41</v>
      </c>
      <c r="B28" s="35"/>
      <c r="C28" s="88" t="s">
        <v>147</v>
      </c>
    </row>
    <row r="29" spans="1:3" x14ac:dyDescent="0.35">
      <c r="A29" s="34" t="s">
        <v>42</v>
      </c>
      <c r="B29" s="35"/>
      <c r="C29" s="90" t="s">
        <v>148</v>
      </c>
    </row>
    <row r="30" spans="1:3" x14ac:dyDescent="0.35">
      <c r="A30" s="34" t="s">
        <v>43</v>
      </c>
      <c r="B30" s="35"/>
      <c r="C30" s="17" t="s">
        <v>144</v>
      </c>
    </row>
    <row r="31" spans="1:3" x14ac:dyDescent="0.35">
      <c r="A31" s="48" t="s">
        <v>44</v>
      </c>
      <c r="B31" s="49"/>
      <c r="C31" s="18" t="s">
        <v>143</v>
      </c>
    </row>
    <row r="32" spans="1:3" x14ac:dyDescent="0.35">
      <c r="A32" s="50" t="s">
        <v>45</v>
      </c>
      <c r="B32" s="50"/>
      <c r="C32" s="50"/>
    </row>
    <row r="33" spans="1:3" x14ac:dyDescent="0.35">
      <c r="A33" s="47" t="s">
        <v>46</v>
      </c>
      <c r="B33" s="47"/>
      <c r="C33" s="18" t="s">
        <v>143</v>
      </c>
    </row>
    <row r="34" spans="1:3" x14ac:dyDescent="0.35">
      <c r="A34" s="47" t="s">
        <v>47</v>
      </c>
      <c r="B34" s="47"/>
      <c r="C34" s="18" t="s">
        <v>143</v>
      </c>
    </row>
    <row r="35" spans="1:3" x14ac:dyDescent="0.35">
      <c r="A35" s="47" t="s">
        <v>48</v>
      </c>
      <c r="B35" s="47"/>
      <c r="C35" s="18" t="s">
        <v>143</v>
      </c>
    </row>
    <row r="36" spans="1:3" x14ac:dyDescent="0.35">
      <c r="A36" s="47" t="s">
        <v>49</v>
      </c>
      <c r="B36" s="47"/>
      <c r="C36" s="18" t="s">
        <v>143</v>
      </c>
    </row>
    <row r="37" spans="1:3" x14ac:dyDescent="0.35">
      <c r="A37" s="47" t="s">
        <v>50</v>
      </c>
      <c r="B37" s="47"/>
      <c r="C37" s="18" t="s">
        <v>143</v>
      </c>
    </row>
    <row r="38" spans="1:3" x14ac:dyDescent="0.35">
      <c r="A38" s="47" t="s">
        <v>51</v>
      </c>
      <c r="B38" s="47"/>
      <c r="C38" s="18" t="s">
        <v>143</v>
      </c>
    </row>
    <row r="39" spans="1:3" x14ac:dyDescent="0.35">
      <c r="A39" s="47" t="s">
        <v>52</v>
      </c>
      <c r="B39" s="47"/>
      <c r="C39" s="18" t="s">
        <v>143</v>
      </c>
    </row>
    <row r="40" spans="1:3" x14ac:dyDescent="0.35">
      <c r="A40" s="47" t="s">
        <v>53</v>
      </c>
      <c r="B40" s="47"/>
      <c r="C40" s="18" t="s">
        <v>143</v>
      </c>
    </row>
    <row r="41" spans="1:3" x14ac:dyDescent="0.35">
      <c r="A41" s="47" t="s">
        <v>54</v>
      </c>
      <c r="B41" s="47"/>
      <c r="C41" s="18" t="s">
        <v>143</v>
      </c>
    </row>
    <row r="42" spans="1:3" x14ac:dyDescent="0.35">
      <c r="A42" s="47" t="s">
        <v>55</v>
      </c>
      <c r="B42" s="47"/>
      <c r="C42" s="18" t="s">
        <v>143</v>
      </c>
    </row>
    <row r="43" spans="1:3" x14ac:dyDescent="0.35">
      <c r="A43" s="47" t="s">
        <v>56</v>
      </c>
      <c r="B43" s="47"/>
      <c r="C43" s="18" t="s">
        <v>143</v>
      </c>
    </row>
    <row r="44" spans="1:3" x14ac:dyDescent="0.35">
      <c r="A44" s="47" t="s">
        <v>57</v>
      </c>
      <c r="B44" s="47"/>
      <c r="C44" s="18" t="s">
        <v>143</v>
      </c>
    </row>
    <row r="45" spans="1:3" x14ac:dyDescent="0.35">
      <c r="A45" s="47" t="s">
        <v>58</v>
      </c>
      <c r="B45" s="47"/>
      <c r="C45" s="18" t="s">
        <v>143</v>
      </c>
    </row>
    <row r="46" spans="1:3" x14ac:dyDescent="0.35">
      <c r="A46" s="47" t="s">
        <v>59</v>
      </c>
      <c r="B46" s="47"/>
      <c r="C46" s="18" t="s">
        <v>143</v>
      </c>
    </row>
    <row r="47" spans="1:3" x14ac:dyDescent="0.35">
      <c r="A47" s="47" t="s">
        <v>60</v>
      </c>
      <c r="B47" s="47"/>
      <c r="C47" s="18" t="s">
        <v>143</v>
      </c>
    </row>
    <row r="48" spans="1:3" x14ac:dyDescent="0.35">
      <c r="A48" s="47" t="s">
        <v>61</v>
      </c>
      <c r="B48" s="47"/>
      <c r="C48" s="18" t="s">
        <v>143</v>
      </c>
    </row>
  </sheetData>
  <mergeCells count="43">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90625" style="25" customWidth="1"/>
    <col min="2" max="2" width="30.54296875" style="25" customWidth="1"/>
    <col min="3" max="3" width="76.08984375" style="25"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56" t="s">
        <v>62</v>
      </c>
      <c r="B1" s="56"/>
      <c r="C1" s="56"/>
    </row>
    <row r="2" spans="1:6" x14ac:dyDescent="0.35">
      <c r="A2" s="21" t="s">
        <v>22</v>
      </c>
      <c r="B2" s="57" t="str">
        <f>'GENERALES NOTA 321'!B2:C2</f>
        <v>SINIESTRO 213126241- APLICATIVO 214942</v>
      </c>
      <c r="C2" s="58"/>
    </row>
    <row r="3" spans="1:6" x14ac:dyDescent="0.35">
      <c r="A3" s="22" t="s">
        <v>5</v>
      </c>
      <c r="B3" s="59" t="str">
        <f>'GENERALES NOTA 322'!B2:C2</f>
        <v>88112-2019-35575</v>
      </c>
      <c r="C3" s="60"/>
    </row>
    <row r="4" spans="1:6" s="2" customFormat="1" x14ac:dyDescent="0.35">
      <c r="A4" s="23" t="s">
        <v>6</v>
      </c>
      <c r="B4" s="61" t="str">
        <f>'GENERALES NOTA 322'!B3:C3</f>
        <v xml:space="preserve">CONTRALORÍA GENERAL DE LA REPÚBLICA </v>
      </c>
      <c r="C4" s="61"/>
    </row>
    <row r="5" spans="1:6" s="2" customFormat="1" x14ac:dyDescent="0.35">
      <c r="A5" s="23" t="s">
        <v>9</v>
      </c>
      <c r="B5" s="57" t="str">
        <f>'GENERALES NOTA 321'!B5:C5</f>
        <v>FONDO NACIONAL DEL AHORRO</v>
      </c>
      <c r="C5" s="58"/>
    </row>
    <row r="6" spans="1:6" s="2" customFormat="1" x14ac:dyDescent="0.35">
      <c r="A6" s="5" t="s">
        <v>63</v>
      </c>
      <c r="B6" s="62">
        <f>'GENERALES NOTA 321'!B10:C10</f>
        <v>80000000</v>
      </c>
      <c r="C6" s="63"/>
    </row>
    <row r="7" spans="1:6" s="2" customFormat="1" x14ac:dyDescent="0.35">
      <c r="A7" s="5" t="s">
        <v>10</v>
      </c>
      <c r="B7" s="55" t="str">
        <f>'GENERALES NOTA 322'!B7:C7</f>
        <v xml:space="preserve">$986.589.211 (sin indexar) </v>
      </c>
      <c r="C7" s="55"/>
    </row>
    <row r="8" spans="1:6" s="2" customFormat="1" x14ac:dyDescent="0.35">
      <c r="A8" s="23" t="s">
        <v>11</v>
      </c>
      <c r="B8" s="61" t="str">
        <f>'GENERALES NOTA 322'!B8:C8</f>
        <v>MAPFRE SEGUROS GENERALES DE COLOMBIA S.A. (60.00%), LA PREVISORA S.A. (20%)</v>
      </c>
      <c r="C8" s="61"/>
    </row>
    <row r="9" spans="1:6" ht="23.25" customHeight="1" x14ac:dyDescent="0.35">
      <c r="A9" s="24" t="s">
        <v>64</v>
      </c>
      <c r="B9" s="59" t="s">
        <v>65</v>
      </c>
      <c r="C9" s="60"/>
    </row>
    <row r="10" spans="1:6" ht="58" x14ac:dyDescent="0.35">
      <c r="A10" s="23" t="s">
        <v>66</v>
      </c>
      <c r="B10" s="65"/>
      <c r="C10" s="66"/>
      <c r="E10" t="s">
        <v>67</v>
      </c>
      <c r="F10" s="11">
        <v>0.7</v>
      </c>
    </row>
    <row r="11" spans="1:6" x14ac:dyDescent="0.35">
      <c r="A11" s="28" t="s">
        <v>68</v>
      </c>
      <c r="B11" s="67">
        <f>(B12-B14)*B13</f>
        <v>80000000</v>
      </c>
      <c r="C11" s="68"/>
      <c r="E11" t="s">
        <v>65</v>
      </c>
      <c r="F11" s="11">
        <v>0.3</v>
      </c>
    </row>
    <row r="12" spans="1:6" x14ac:dyDescent="0.35">
      <c r="A12" s="10" t="s">
        <v>69</v>
      </c>
      <c r="B12" s="71">
        <f>MIN(B6,B7)</f>
        <v>80000000</v>
      </c>
      <c r="C12" s="72"/>
      <c r="F12" s="11"/>
    </row>
    <row r="13" spans="1:6" x14ac:dyDescent="0.35">
      <c r="A13" s="24" t="s">
        <v>30</v>
      </c>
      <c r="B13" s="73">
        <v>1</v>
      </c>
      <c r="C13" s="73"/>
      <c r="F13" s="11"/>
    </row>
    <row r="14" spans="1:6" x14ac:dyDescent="0.35">
      <c r="A14" s="24" t="s">
        <v>70</v>
      </c>
      <c r="B14" s="74">
        <v>0</v>
      </c>
      <c r="C14" s="75"/>
      <c r="F14" s="11"/>
    </row>
    <row r="15" spans="1:6" x14ac:dyDescent="0.35">
      <c r="A15" s="27" t="s">
        <v>71</v>
      </c>
      <c r="B15" s="69">
        <f>IFERROR(B11*(VLOOKUP(B9,E10:F15,2,0)),16666)</f>
        <v>24000000</v>
      </c>
      <c r="C15" s="70"/>
    </row>
    <row r="16" spans="1:6" ht="180" customHeight="1" x14ac:dyDescent="0.35">
      <c r="A16" s="23" t="s">
        <v>72</v>
      </c>
      <c r="B16" s="59"/>
      <c r="C16" s="60"/>
    </row>
    <row r="17" spans="1:3" ht="87" x14ac:dyDescent="0.35">
      <c r="A17" s="23" t="s">
        <v>73</v>
      </c>
      <c r="B17" s="64"/>
      <c r="C17" s="64"/>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90625" style="25" customWidth="1"/>
    <col min="2" max="2" width="30.54296875" style="25" customWidth="1"/>
    <col min="3" max="3" width="76.08984375" style="25" customWidth="1"/>
    <col min="4" max="8" width="11.453125" hidden="1" customWidth="1"/>
    <col min="9" max="9" width="12" hidden="1" customWidth="1"/>
    <col min="10" max="10" width="11.453125" hidden="1"/>
    <col min="11" max="11" width="5" hidden="1"/>
    <col min="12" max="16383" width="11.453125" hidden="1"/>
    <col min="16384" max="16384" width="6.90625" hidden="1"/>
  </cols>
  <sheetData>
    <row r="1" spans="1:6" ht="18.5" x14ac:dyDescent="0.35">
      <c r="A1" s="56" t="s">
        <v>62</v>
      </c>
      <c r="B1" s="56"/>
      <c r="C1" s="56"/>
    </row>
    <row r="2" spans="1:6" x14ac:dyDescent="0.35">
      <c r="A2" s="21" t="s">
        <v>22</v>
      </c>
      <c r="B2" s="57" t="str">
        <f>'GENERALES NOTA 321'!B2:C2</f>
        <v>SINIESTRO 213126241- APLICATIVO 214942</v>
      </c>
      <c r="C2" s="58"/>
    </row>
    <row r="3" spans="1:6" x14ac:dyDescent="0.35">
      <c r="A3" s="22" t="s">
        <v>5</v>
      </c>
      <c r="B3" s="59" t="str">
        <f>'GENERALES NOTA 322'!B2:C2</f>
        <v>88112-2019-35575</v>
      </c>
      <c r="C3" s="60"/>
    </row>
    <row r="4" spans="1:6" s="2" customFormat="1" x14ac:dyDescent="0.35">
      <c r="A4" s="23" t="s">
        <v>6</v>
      </c>
      <c r="B4" s="61" t="str">
        <f>'GENERALES NOTA 322'!B3:C3</f>
        <v xml:space="preserve">CONTRALORÍA GENERAL DE LA REPÚBLICA </v>
      </c>
      <c r="C4" s="61"/>
    </row>
    <row r="5" spans="1:6" s="2" customFormat="1" x14ac:dyDescent="0.35">
      <c r="A5" s="23" t="s">
        <v>9</v>
      </c>
      <c r="B5" s="57" t="str">
        <f>'GENERALES NOTA 321'!B5:C5</f>
        <v>FONDO NACIONAL DEL AHORRO</v>
      </c>
      <c r="C5" s="58"/>
    </row>
    <row r="6" spans="1:6" s="2" customFormat="1" x14ac:dyDescent="0.35">
      <c r="A6" s="5" t="s">
        <v>63</v>
      </c>
      <c r="B6" s="62">
        <f>'GENERALES NOTA 321'!B10:C10</f>
        <v>80000000</v>
      </c>
      <c r="C6" s="63"/>
    </row>
    <row r="7" spans="1:6" s="2" customFormat="1" x14ac:dyDescent="0.35">
      <c r="A7" s="5" t="s">
        <v>10</v>
      </c>
      <c r="B7" s="55" t="str">
        <f>'GENERALES NOTA 322'!B7:C7</f>
        <v xml:space="preserve">$986.589.211 (sin indexar) </v>
      </c>
      <c r="C7" s="55"/>
    </row>
    <row r="8" spans="1:6" s="2" customFormat="1" x14ac:dyDescent="0.35">
      <c r="A8" s="23" t="s">
        <v>11</v>
      </c>
      <c r="B8" s="61" t="str">
        <f>'GENERALES NOTA 322'!B8:C8</f>
        <v>MAPFRE SEGUROS GENERALES DE COLOMBIA S.A. (60.00%), LA PREVISORA S.A. (20%)</v>
      </c>
      <c r="C8" s="61"/>
    </row>
    <row r="9" spans="1:6" ht="23.25" customHeight="1" x14ac:dyDescent="0.35">
      <c r="A9" s="24" t="s">
        <v>64</v>
      </c>
      <c r="B9" s="59" t="s">
        <v>74</v>
      </c>
      <c r="C9" s="60"/>
    </row>
    <row r="10" spans="1:6" ht="58" x14ac:dyDescent="0.35">
      <c r="A10" s="23" t="s">
        <v>66</v>
      </c>
      <c r="B10" s="65"/>
      <c r="C10" s="66"/>
      <c r="E10" t="s">
        <v>67</v>
      </c>
      <c r="F10" s="11">
        <v>0.7</v>
      </c>
    </row>
    <row r="11" spans="1:6" x14ac:dyDescent="0.35">
      <c r="A11" s="28" t="s">
        <v>68</v>
      </c>
      <c r="B11" s="67">
        <f>(B12-B14)*B13</f>
        <v>80000000</v>
      </c>
      <c r="C11" s="68"/>
      <c r="E11" t="s">
        <v>65</v>
      </c>
      <c r="F11" s="11">
        <v>0.3</v>
      </c>
    </row>
    <row r="12" spans="1:6" x14ac:dyDescent="0.35">
      <c r="A12" s="10" t="s">
        <v>69</v>
      </c>
      <c r="B12" s="71">
        <f>MIN(B6,B7)</f>
        <v>80000000</v>
      </c>
      <c r="C12" s="72"/>
      <c r="F12" s="11"/>
    </row>
    <row r="13" spans="1:6" x14ac:dyDescent="0.35">
      <c r="A13" s="24" t="s">
        <v>30</v>
      </c>
      <c r="B13" s="73">
        <v>1</v>
      </c>
      <c r="C13" s="73"/>
      <c r="F13" s="11"/>
    </row>
    <row r="14" spans="1:6" x14ac:dyDescent="0.35">
      <c r="A14" s="24" t="s">
        <v>70</v>
      </c>
      <c r="B14" s="74">
        <v>0</v>
      </c>
      <c r="C14" s="74"/>
      <c r="F14" s="11"/>
    </row>
    <row r="15" spans="1:6" x14ac:dyDescent="0.35">
      <c r="A15" s="27" t="s">
        <v>71</v>
      </c>
      <c r="B15" s="69">
        <f>IFERROR(B11*(VLOOKUP(B9,E10:F15,2,0)),16666)</f>
        <v>16666</v>
      </c>
      <c r="C15" s="70"/>
    </row>
    <row r="16" spans="1:6" ht="180" customHeight="1" x14ac:dyDescent="0.35">
      <c r="A16" s="23" t="s">
        <v>72</v>
      </c>
      <c r="B16" s="59"/>
      <c r="C16" s="60"/>
    </row>
    <row r="17" spans="1:3" ht="87" x14ac:dyDescent="0.35">
      <c r="A17" s="23" t="s">
        <v>73</v>
      </c>
      <c r="B17" s="64"/>
      <c r="C17" s="64"/>
    </row>
    <row r="19" spans="1:3" x14ac:dyDescent="0.35">
      <c r="B19" s="26"/>
      <c r="C19" s="26"/>
    </row>
    <row r="20" spans="1:3" x14ac:dyDescent="0.35">
      <c r="B20" s="26"/>
      <c r="C20" s="26"/>
    </row>
    <row r="21" spans="1:3" x14ac:dyDescent="0.35">
      <c r="B21" s="26"/>
      <c r="C21" s="26"/>
    </row>
    <row r="22" spans="1:3" x14ac:dyDescent="0.35">
      <c r="B22" s="26"/>
      <c r="C22" s="26"/>
    </row>
    <row r="23" spans="1:3" x14ac:dyDescent="0.35">
      <c r="B23" s="26"/>
      <c r="C23" s="26"/>
    </row>
    <row r="24" spans="1:3" x14ac:dyDescent="0.35">
      <c r="B24" s="26"/>
      <c r="C24" s="26"/>
    </row>
    <row r="25" spans="1:3" x14ac:dyDescent="0.35">
      <c r="B25" s="26"/>
      <c r="C25" s="26"/>
    </row>
    <row r="26" spans="1:3" x14ac:dyDescent="0.35">
      <c r="B26" s="26"/>
      <c r="C26" s="26"/>
    </row>
    <row r="27" spans="1:3" x14ac:dyDescent="0.35">
      <c r="B27" s="26"/>
      <c r="C27" s="26"/>
    </row>
    <row r="28" spans="1:3" x14ac:dyDescent="0.35">
      <c r="B28" s="26"/>
      <c r="C28" s="26"/>
    </row>
    <row r="29" spans="1:3" x14ac:dyDescent="0.35">
      <c r="B29" s="26"/>
      <c r="C29" s="26"/>
    </row>
    <row r="30" spans="1:3" x14ac:dyDescent="0.35">
      <c r="B30" s="26"/>
      <c r="C30" s="26"/>
    </row>
    <row r="31" spans="1:3" x14ac:dyDescent="0.35">
      <c r="B31" s="26"/>
      <c r="C31" s="26"/>
    </row>
    <row r="32" spans="1:3" x14ac:dyDescent="0.35">
      <c r="B32" s="26"/>
      <c r="C32" s="26"/>
    </row>
    <row r="33" spans="2:3" x14ac:dyDescent="0.35">
      <c r="B33" s="26"/>
      <c r="C33" s="26"/>
    </row>
    <row r="34" spans="2:3" x14ac:dyDescent="0.35">
      <c r="B34" s="26"/>
      <c r="C34" s="26"/>
    </row>
    <row r="35" spans="2:3" x14ac:dyDescent="0.35">
      <c r="B35" s="26"/>
      <c r="C35" s="26"/>
    </row>
    <row r="36" spans="2:3" x14ac:dyDescent="0.35">
      <c r="B36" s="26"/>
      <c r="C36" s="26"/>
    </row>
    <row r="37" spans="2:3" x14ac:dyDescent="0.35">
      <c r="B37" s="26"/>
      <c r="C37" s="26"/>
    </row>
    <row r="38" spans="2:3" x14ac:dyDescent="0.35">
      <c r="B38" s="26"/>
      <c r="C38" s="26"/>
    </row>
    <row r="39" spans="2:3" x14ac:dyDescent="0.35">
      <c r="B39" s="26"/>
      <c r="C39" s="26"/>
    </row>
    <row r="40" spans="2:3" x14ac:dyDescent="0.35">
      <c r="B40" s="26"/>
      <c r="C40" s="26"/>
    </row>
    <row r="41" spans="2:3" x14ac:dyDescent="0.35">
      <c r="B41" s="26"/>
      <c r="C41" s="26"/>
    </row>
    <row r="42" spans="2:3" x14ac:dyDescent="0.35">
      <c r="B42" s="26"/>
      <c r="C42" s="26"/>
    </row>
    <row r="43" spans="2:3" x14ac:dyDescent="0.35">
      <c r="B43" s="26"/>
      <c r="C43" s="26"/>
    </row>
    <row r="44" spans="2:3" x14ac:dyDescent="0.35">
      <c r="B44" s="26"/>
      <c r="C44" s="26"/>
    </row>
    <row r="45" spans="2:3" x14ac:dyDescent="0.35">
      <c r="B45" s="26"/>
      <c r="C45" s="26"/>
    </row>
    <row r="46" spans="2:3" x14ac:dyDescent="0.35">
      <c r="B46" s="26"/>
      <c r="C46" s="26"/>
    </row>
    <row r="47" spans="2:3" x14ac:dyDescent="0.35">
      <c r="B47" s="26"/>
      <c r="C47" s="26"/>
    </row>
    <row r="48" spans="2:3" x14ac:dyDescent="0.35">
      <c r="B48" s="26"/>
      <c r="C48" s="26"/>
    </row>
    <row r="49" spans="2:3" x14ac:dyDescent="0.35">
      <c r="B49" s="26"/>
      <c r="C49" s="26"/>
    </row>
    <row r="50" spans="2:3" x14ac:dyDescent="0.3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53125" defaultRowHeight="14.5" x14ac:dyDescent="0.35"/>
  <cols>
    <col min="1" max="1" width="35.54296875" customWidth="1"/>
    <col min="2" max="2" width="31.90625" customWidth="1"/>
    <col min="3" max="3" width="63.08984375" customWidth="1"/>
    <col min="4" max="16383" width="0" hidden="1" customWidth="1"/>
    <col min="16384" max="16384" width="0.90625" hidden="1" customWidth="1"/>
  </cols>
  <sheetData>
    <row r="1" spans="1:3" ht="18.5" x14ac:dyDescent="0.35">
      <c r="A1" s="53" t="s">
        <v>75</v>
      </c>
      <c r="B1" s="53"/>
      <c r="C1" s="53"/>
    </row>
    <row r="2" spans="1:3" x14ac:dyDescent="0.35">
      <c r="A2" s="9" t="s">
        <v>22</v>
      </c>
      <c r="B2" s="34" t="str">
        <f>'GENERALES NOTA 321'!B2:C2</f>
        <v>SINIESTRO 213126241- APLICATIVO 214942</v>
      </c>
      <c r="C2" s="35"/>
    </row>
    <row r="3" spans="1:3" x14ac:dyDescent="0.35">
      <c r="A3" s="20" t="s">
        <v>5</v>
      </c>
      <c r="B3" s="34" t="str">
        <f>'GENERALES NOTA 322'!B2:C2</f>
        <v>88112-2019-35575</v>
      </c>
      <c r="C3" s="35"/>
    </row>
    <row r="4" spans="1:3" s="2" customFormat="1" x14ac:dyDescent="0.35">
      <c r="A4" s="5" t="s">
        <v>6</v>
      </c>
      <c r="B4" s="36" t="str">
        <f>'GENERALES NOTA 322'!B3:C3</f>
        <v xml:space="preserve">CONTRALORÍA GENERAL DE LA REPÚBLICA </v>
      </c>
      <c r="C4" s="36"/>
    </row>
    <row r="5" spans="1:3" s="2" customFormat="1" x14ac:dyDescent="0.35">
      <c r="A5" s="5" t="s">
        <v>9</v>
      </c>
      <c r="B5" s="34" t="str">
        <f>'IMPUTACIÓN- GENERALES NOTA 324 '!B5:C5</f>
        <v>FONDO NACIONAL DEL AHORRO</v>
      </c>
      <c r="C5" s="35"/>
    </row>
    <row r="6" spans="1:3" s="2" customFormat="1" x14ac:dyDescent="0.35">
      <c r="A6" s="5" t="s">
        <v>10</v>
      </c>
      <c r="B6" s="36" t="str">
        <f>'GENERALES NOTA 322'!B7:C7</f>
        <v xml:space="preserve">$986.589.211 (sin indexar) </v>
      </c>
      <c r="C6" s="36"/>
    </row>
    <row r="7" spans="1:3" s="2" customFormat="1" x14ac:dyDescent="0.35">
      <c r="A7" s="5" t="s">
        <v>11</v>
      </c>
      <c r="B7" s="36" t="str">
        <f>'GENERALES NOTA 322'!B8:C8</f>
        <v>MAPFRE SEGUROS GENERALES DE COLOMBIA S.A. (60.00%), LA PREVISORA S.A. (20%)</v>
      </c>
      <c r="C7" s="36"/>
    </row>
    <row r="8" spans="1:3" x14ac:dyDescent="0.35">
      <c r="A8" s="10" t="s">
        <v>64</v>
      </c>
      <c r="B8" s="51"/>
      <c r="C8" s="52"/>
    </row>
    <row r="9" spans="1:3" x14ac:dyDescent="0.35">
      <c r="A9" s="10" t="s">
        <v>68</v>
      </c>
      <c r="B9" s="76"/>
      <c r="C9" s="76"/>
    </row>
    <row r="10" spans="1:3" x14ac:dyDescent="0.35">
      <c r="A10" s="10" t="s">
        <v>76</v>
      </c>
      <c r="B10" s="76"/>
      <c r="C10" s="76"/>
    </row>
    <row r="11" spans="1:3" ht="43.5" x14ac:dyDescent="0.35">
      <c r="A11" s="5" t="s">
        <v>77</v>
      </c>
      <c r="B11" s="36"/>
      <c r="C11" s="36"/>
    </row>
    <row r="12" spans="1:3" ht="43.5" x14ac:dyDescent="0.35">
      <c r="A12" s="5" t="s">
        <v>78</v>
      </c>
      <c r="B12" s="36"/>
      <c r="C12" s="36"/>
    </row>
    <row r="13" spans="1:3" x14ac:dyDescent="0.35">
      <c r="A13" s="5" t="s">
        <v>79</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6328125" customWidth="1"/>
    <col min="9" max="9" width="0" hidden="1" customWidth="1"/>
    <col min="14" max="14" width="0" hidden="1" customWidth="1"/>
  </cols>
  <sheetData>
    <row r="1" spans="2:14" ht="15" customHeight="1" thickBot="1" x14ac:dyDescent="0.4"/>
    <row r="2" spans="2:14" ht="15" customHeight="1" thickTop="1" thickBot="1" x14ac:dyDescent="0.4">
      <c r="B2" s="77"/>
      <c r="C2" s="77"/>
      <c r="I2" t="s">
        <v>80</v>
      </c>
      <c r="N2" t="s">
        <v>74</v>
      </c>
    </row>
    <row r="3" spans="2:14" ht="15" customHeight="1" thickTop="1" thickBot="1" x14ac:dyDescent="0.4">
      <c r="B3" s="77" t="s">
        <v>81</v>
      </c>
      <c r="C3" s="77"/>
      <c r="I3" t="s">
        <v>65</v>
      </c>
      <c r="N3" t="s">
        <v>65</v>
      </c>
    </row>
    <row r="4" spans="2:14" ht="15" customHeight="1" thickTop="1" thickBot="1" x14ac:dyDescent="0.4">
      <c r="B4" s="13" t="s">
        <v>82</v>
      </c>
      <c r="C4" s="14"/>
      <c r="I4" t="s">
        <v>83</v>
      </c>
      <c r="N4" t="s">
        <v>67</v>
      </c>
    </row>
    <row r="5" spans="2:14" ht="15" customHeight="1" thickTop="1" thickBot="1" x14ac:dyDescent="0.4">
      <c r="B5" s="13" t="s">
        <v>84</v>
      </c>
      <c r="C5" s="14"/>
    </row>
    <row r="6" spans="2:14" ht="15" customHeight="1" thickTop="1" thickBot="1" x14ac:dyDescent="0.4">
      <c r="B6" s="13" t="s">
        <v>85</v>
      </c>
      <c r="C6" s="14"/>
    </row>
    <row r="7" spans="2:14" ht="44.5" thickTop="1" thickBot="1" x14ac:dyDescent="0.4">
      <c r="B7" s="13" t="s">
        <v>86</v>
      </c>
      <c r="C7" s="15"/>
    </row>
    <row r="8" spans="2:14" ht="30" thickTop="1" thickBot="1" x14ac:dyDescent="0.4">
      <c r="B8" s="13" t="s">
        <v>87</v>
      </c>
      <c r="C8" s="14"/>
    </row>
    <row r="9" spans="2:14" ht="44.5" thickTop="1" thickBot="1" x14ac:dyDescent="0.4">
      <c r="B9" s="13" t="s">
        <v>88</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08984375" bestFit="1" customWidth="1"/>
    <col min="5" max="5" width="42.90625" bestFit="1" customWidth="1"/>
  </cols>
  <sheetData>
    <row r="1" spans="1:9" x14ac:dyDescent="0.35">
      <c r="A1" s="7" t="s">
        <v>26</v>
      </c>
      <c r="B1" t="s">
        <v>89</v>
      </c>
      <c r="C1" s="7" t="s">
        <v>30</v>
      </c>
      <c r="D1" s="7" t="s">
        <v>34</v>
      </c>
      <c r="E1" s="3" t="s">
        <v>90</v>
      </c>
      <c r="F1" s="2" t="s">
        <v>67</v>
      </c>
      <c r="G1" s="4">
        <v>0</v>
      </c>
      <c r="H1" t="s">
        <v>91</v>
      </c>
      <c r="I1" t="s">
        <v>92</v>
      </c>
    </row>
    <row r="2" spans="1:9" x14ac:dyDescent="0.35">
      <c r="A2" t="s">
        <v>93</v>
      </c>
      <c r="B2" t="s">
        <v>94</v>
      </c>
      <c r="C2" t="s">
        <v>95</v>
      </c>
      <c r="D2" s="2" t="s">
        <v>96</v>
      </c>
      <c r="E2" s="1" t="s">
        <v>97</v>
      </c>
      <c r="F2" s="2" t="s">
        <v>74</v>
      </c>
      <c r="G2" s="4">
        <v>0.7</v>
      </c>
      <c r="H2" t="s">
        <v>98</v>
      </c>
      <c r="I2" t="s">
        <v>99</v>
      </c>
    </row>
    <row r="3" spans="1:9" x14ac:dyDescent="0.35">
      <c r="A3" t="s">
        <v>100</v>
      </c>
      <c r="C3" t="s">
        <v>101</v>
      </c>
      <c r="D3" s="2" t="s">
        <v>102</v>
      </c>
      <c r="E3" s="1" t="s">
        <v>103</v>
      </c>
      <c r="F3" s="2" t="s">
        <v>65</v>
      </c>
      <c r="G3" s="4">
        <v>0.3</v>
      </c>
      <c r="H3" t="s">
        <v>104</v>
      </c>
      <c r="I3" t="s">
        <v>105</v>
      </c>
    </row>
    <row r="4" spans="1:9" x14ac:dyDescent="0.35">
      <c r="A4" t="s">
        <v>106</v>
      </c>
      <c r="C4" t="s">
        <v>107</v>
      </c>
      <c r="E4" s="1" t="s">
        <v>108</v>
      </c>
      <c r="H4" t="s">
        <v>109</v>
      </c>
      <c r="I4" t="s">
        <v>110</v>
      </c>
    </row>
    <row r="5" spans="1:9" x14ac:dyDescent="0.35">
      <c r="A5" t="s">
        <v>111</v>
      </c>
      <c r="E5" s="1" t="s">
        <v>112</v>
      </c>
      <c r="H5" t="s">
        <v>113</v>
      </c>
      <c r="I5" t="s">
        <v>114</v>
      </c>
    </row>
    <row r="6" spans="1:9" x14ac:dyDescent="0.35">
      <c r="E6" s="1" t="s">
        <v>115</v>
      </c>
      <c r="I6" t="s">
        <v>116</v>
      </c>
    </row>
    <row r="7" spans="1:9" x14ac:dyDescent="0.35">
      <c r="E7" s="1" t="s">
        <v>117</v>
      </c>
    </row>
    <row r="8" spans="1:9" x14ac:dyDescent="0.3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2025-06-19T17:32:31Z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