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C:\Users\rocha\Desktop\CONTESTACIONES GHA\CONTESTACIÓN NUBIA BEATRIZ SUAREZ\"/>
    </mc:Choice>
  </mc:AlternateContent>
  <xr:revisionPtr revIDLastSave="0" documentId="13_ncr:1_{C7AA21BC-7995-494D-B730-4BEEA94E2CD0}" xr6:coauthVersionLast="47" xr6:coauthVersionMax="47" xr10:uidLastSave="{00000000-0000-0000-0000-000000000000}"/>
  <bookViews>
    <workbookView xWindow="-110" yWindow="-110" windowWidth="19420" windowHeight="1030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10" i="9" l="1"/>
  <c r="B9" i="11"/>
  <c r="B8" i="12"/>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<sst xmlns="http://schemas.openxmlformats.org/spreadsheetml/2006/main" count="323" uniqueCount="219">
  <si>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</si>
  <si>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</si>
  <si>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</si>
  <si>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</si>
  <si>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</si>
  <si>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</si>
  <si>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</si>
  <si>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</si>
  <si>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</si>
  <si>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</si>
  <si>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</si>
  <si>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</si>
  <si>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</si>
  <si>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</si>
  <si>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</si>
  <si>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</si>
  <si>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</si>
  <si>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</si>
  <si>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</si>
  <si>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</si>
  <si>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</si>
  <si>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</si>
  <si>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</si>
  <si>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</si>
  <si>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</si>
  <si>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</si>
  <si>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</si>
  <si>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</si>
  <si>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</si>
  <si>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</si>
  <si>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</si>
  <si>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</si>
  <si>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</si>
  <si>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</si>
  <si>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</si>
  <si>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</si>
  <si>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</si>
  <si>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</si>
  <si>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</si>
  <si>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</si>
  <si>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</si>
  <si>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</si>
  <si>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</si>
  <si>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</si>
  <si>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</si>
  <si>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</si>
  <si>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</si>
  <si>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</si>
  <si>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</si>
  <si>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</si>
  <si>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</si>
  <si>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</si>
  <si>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</si>
  <si>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</si>
  <si>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</si>
  <si>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</si>
  <si>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</si>
  <si>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</si>
  <si>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</si>
  <si>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</si>
  <si>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</si>
  <si>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</si>
  <si>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</si>
  <si>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</si>
  <si>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</si>
  <si>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</si>
  <si>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</si>
  <si>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</si>
  <si>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</si>
  <si>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</si>
  <si>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</si>
  <si>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</si>
  <si>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</si>
  <si>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</si>
  <si>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</si>
  <si>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</si>
  <si>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</si>
  <si>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</si>
  <si>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</si>
  <si>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</si>
  <si>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</si>
  <si>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</si>
  <si>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</si>
  <si>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</si>
  <si>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</si>
  <si>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</si>
  <si>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</si>
  <si>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</si>
  <si>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</si>
  <si>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</si>
  <si>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</si>
  <si>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</si>
  <si>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</si>
  <si>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</si>
  <si>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</si>
  <si>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</si>
  <si>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</si>
  <si>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</si>
  <si>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</si>
  <si>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</si>
  <si>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</si>
  <si>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</si>
  <si>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</si>
  <si>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</si>
  <si>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</si>
  <si>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</si>
  <si>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</si>
  <si>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</si>
  <si>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</si>
  <si>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</si>
  <si>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</si>
  <si>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</si>
  <si>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</si>
  <si>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</si>
  <si>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</si>
  <si>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</si>
  <si>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</si>
  <si>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</si>
  <si>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</si>
  <si>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</si>
  <si>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</si>
  <si>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</si>
  <si>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</si>
  <si>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</si>
  <si>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</si>
  <si>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</si>
  <si>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</si>
  <si>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</si>
  <si>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</si>
  <si>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</si>
  <si>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</si>
  <si>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</si>
  <si>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</si>
  <si>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</si>
  <si>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</si>
  <si>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</si>
  <si>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</si>
  <si>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</si>
  <si>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</si>
  <si>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</si>
  <si>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</si>
  <si>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</si>
  <si>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</si>
  <si>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</si>
  <si>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</si>
  <si>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</si>
  <si>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</si>
  <si>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</si>
  <si>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</si>
  <si>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</si>
  <si>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</si>
  <si>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</si>
  <si>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</si>
  <si>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</si>
  <si>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</si>
  <si>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</si>
  <si>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</si>
  <si>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</si>
  <si>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</si>
  <si>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</si>
  <si>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</si>
  <si>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</si>
  <si>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</si>
  <si>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</si>
  <si>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</si>
  <si>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</si>
  <si>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</si>
  <si>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</si>
  <si>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</si>
  <si>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</si>
  <si>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</si>
  <si>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</si>
  <si>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</si>
  <si>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</si>
  <si>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</si>
  <si>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</si>
  <si>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</si>
  <si>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</si>
  <si>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</si>
  <si>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</si>
  <si>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</si>
  <si>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</si>
  <si>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</si>
  <si>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</si>
  <si>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</si>
  <si>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</si>
  <si>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</si>
  <si>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</si>
  <si>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</si>
  <si>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</si>
  <si>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</si>
  <si>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</si>
  <si>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</si>
  <si>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</si>
  <si>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850013103001-2025-00065-00</t>
  </si>
  <si>
    <t xml:space="preserve">JUZGADO PRIMERO CIVIL DEL CIRCUITO DE YOPAL </t>
  </si>
  <si>
    <t>NUBIA BEATRIZ SUAREZ</t>
  </si>
  <si>
    <t xml:space="preserve">YOPAL - CASANARE </t>
  </si>
  <si>
    <t>betysuarez1216@gmail.com</t>
  </si>
  <si>
    <t xml:space="preserve">SOLTERA </t>
  </si>
  <si>
    <t xml:space="preserve">N/A </t>
  </si>
  <si>
    <t xml:space="preserve">EMPLEADA DOMESTICA Y DE SERVICIOS GENERALES </t>
  </si>
  <si>
    <t xml:space="preserve">7 LESIONADOS </t>
  </si>
  <si>
    <r>
      <t>Breve resumen de los hechos
*Recomendaciones:</t>
    </r>
    <r>
      <rPr>
        <sz val="11"/>
        <color theme="1"/>
        <rFont val="Calibri"/>
        <family val="2"/>
        <scheme val="minor"/>
      </rPr>
      <t xml:space="preserve"> Establecer las circunstancias de </t>
    </r>
    <r>
      <rPr>
        <b/>
        <sz val="11"/>
        <color theme="1"/>
        <rFont val="Calibri"/>
        <family val="2"/>
        <scheme val="minor"/>
      </rPr>
      <t>tiempo</t>
    </r>
    <r>
      <rPr>
        <sz val="11"/>
        <color theme="1"/>
        <rFont val="Calibri"/>
        <family val="2"/>
        <scheme val="minor"/>
      </rPr>
      <t xml:space="preserve">, </t>
    </r>
    <r>
      <rPr>
        <b/>
        <sz val="11"/>
        <color theme="1"/>
        <rFont val="Calibri"/>
        <family val="2"/>
        <scheme val="minor"/>
      </rPr>
      <t>modo</t>
    </r>
    <r>
      <rPr>
        <sz val="11"/>
        <color theme="1"/>
        <rFont val="Calibri"/>
        <family val="2"/>
        <scheme val="minor"/>
      </rPr>
      <t xml:space="preserve"> </t>
    </r>
    <r>
      <rPr>
        <b/>
        <sz val="11"/>
        <color theme="1"/>
        <rFont val="Calibri"/>
        <family val="2"/>
        <scheme val="minor"/>
      </rPr>
      <t>y lugar, fecha del siniestro, placa del vh asegurado y terceros afectados, nombres de los lesionados</t>
    </r>
    <r>
      <rPr>
        <sz val="11"/>
        <color theme="1"/>
        <rFont val="Calibri"/>
        <family val="2"/>
        <scheme val="minor"/>
      </rPr>
      <t xml:space="preserve"> (pcl-entidad que emite la pcl- días de incapacidad, lesiones) y muertos. Dentro del </t>
    </r>
    <r>
      <rPr>
        <b/>
        <sz val="11"/>
        <color theme="1"/>
        <rFont val="Calibri"/>
        <family val="2"/>
        <scheme val="minor"/>
      </rPr>
      <t>material probatorio identificar el grado de responsabilidad (IPAT,</t>
    </r>
    <r>
      <rPr>
        <sz val="11"/>
        <color theme="1"/>
        <rFont val="Calibri"/>
        <family val="2"/>
        <scheme val="minor"/>
      </rPr>
      <t xml:space="preserve"> fallo contravencional). Procure no transcribir los hechos de la demanda, este espacio tiene como finalidad mostrar un panorama de los hechos.</t>
    </r>
  </si>
  <si>
    <t>WILFRAN ADOLFO CRUZ</t>
  </si>
  <si>
    <t>WILFRAN ADOLFO CRUZ BERNAL Y ALLIANZ SEGUROS S.A.</t>
  </si>
  <si>
    <t>NUBIA BEATRIZ SUAREZ VICTIMA DIRECTA (16/12/1964) - IVAN MAURICIO SUAREZ EN CALIDAD DE HIJO DE LA VICTIMA (05/05/1985) - LEIDY SAMANTA AMAYA SUAREZ EN CALIDAD DE HIJA DE LA VICTIMA (31/03/1994) - ANA MARÍA ÁVILA SUAREZ EN CALIDAD DE HIJA DE LA VICTIMA (24/10/1999)</t>
  </si>
  <si>
    <t>El día 22 de enero de 2024, se presentó accidente de tránsito en la vía que conduce de Monterrey – Yopla km70+650, en el cual se vieron involucrados el vehículo de placas DYQ819, conducido por el señor SAUL DE JESUS GUZMAN, en el cual se transportaba la demandante la señora NUBIA BEATRIZ SUAREZ, quien resultó lesionada, y el vehículo asegurado de placas UVN758, conducido y de propiedad del señor WILFRAN ADOLFO CRUZ.
En el IPAT, se codificó al vehículo asegurado con la hipótesis No. 104, adelantar invadiendo carril en sentido contrario, y además de ello, con la demanda se allegan fotografías, con las cuales se acredita que la trayectoria en el vehículo que se transportaba la demandante, con lo cual se colige que el asegurado iba adelantando invadiendo el carril en sentido contrario, circunstancia que se puede evidenciar además en el plano topográfico adjunto al IPAT, y el INFORME FPJ-11.
La lesionada fue valorada por medicina legal el 06 de junio de 2024, y le otorgaron 100 días de incapacidad médico legal provisional, y en la segunda valoración del 1 noviembre de 2024, se le otorgó 100 días de incapacidad provisional con secuelas de deformidad física y del rostro de carácter permanente y perturbación funcional del miembro superior derecho e izquierdo por definir. Aunado a ello se presenta un dictamen de PCL del 55.5% expedido por GLSV CONSULTORES.</t>
  </si>
  <si>
    <t>JVN758</t>
  </si>
  <si>
    <t>sin información</t>
  </si>
  <si>
    <t>136942211-214869</t>
  </si>
  <si>
    <t>23082084/0</t>
  </si>
  <si>
    <t>el 23/04/2023 hasta las 24:00 horas del 22/04/202</t>
  </si>
  <si>
    <t>150,000,000</t>
  </si>
  <si>
    <t>X</t>
  </si>
  <si>
    <t>N/A</t>
  </si>
  <si>
    <t>Excepciones frente a la demanda.
 1. INEXISTENCIA DE RESPONSABILIDAD CIVIL EXTRACONTRACTUAL YA QUE LA PARTE DEMANDANTE NO HA DEMOSTRADO LOS ELEMENTOS CONSTITUTIVOS DE LA MISMA.
2. INEXISTENCIA DE CONDUCTA CULPOSA IMPUTABLE AL CONDUCTOR DEL VEHICULO ASEGURADO.
3. INEXISTENCIA DE NEXO DE CAUSALIDAD ENTRE LAS ACCIONES DEL ASEGURADO Y LOS SUPUESTOS DAÑOS ALEGADOS.
4. INEXISTENCIA DE REPONSABILIDAD POR LA CONFIGURACIÓN DEL EXIMENTE “HECHO DE UN TERCERO” EN LA OCURRENCIA DEL ACCIDENTE DE TRÁNSITO.
5. FALTA DE ACREDITACIÓN DEL LUCRO CESANTE CONSOLIDADO Y FUTURO ALEGADO POR LA PARTE DEMANDANTE.
6. TASACIÓN EXORBITANTE DEL DAÑO MORAL Y FALTA DE ACREDITACIÓN. 
7. IMPROCEDENCIA DEL RECONOCIMIENTO DEL DAÑO A LA VIDA EN RELACIÓN.
8. EL RÉGIMEN DE RESPONSABILIDAD APLICABLE A ESTE PARTICULAR ES EL DE LA CULPA PROBADA - ANULACIÓN DE LA PRESUNCIÓN DE CULPA POR LA CONCURRENCIA DE ACTIVIDADES PELIGROSAS
9. REDUCCIÓN DE LA INDEMNIZACIÓN ANTE LA CONCURRENCIA DE CULPAS.
10. GENÉRICA O INNOMINADA  
Excepciones frente al contrato de seguro.
1. INEXISTENCIA DE OBLIGACIÓN DE INDEMNIZAR A CARGO DE ALLIANZ SEGUROS S.A. POR INCUMPLIMIENTO DE LAS CARGAS DEL ARTÍCULO 1077 DEL CÓDIGO DE COMERCIO.  
2. EN CUALQUIER CASO, DE NINGUNA FORMA SE PODRÁ EXCEDER EL LÍMITE DEL VALOR ASEGURADO
3. RIESGOS EXPRESAMENTE EXCLUIDOS EN LA PÓLIZA DE AUTOMOVILES LIVIANOS PARTICULARES NO. 023082084/0
4. SUJECIÓN A LAS CONDICIONES PARTICULARES Y GENERALES DEL CONTRATO DE SEGURO EN LA QUE SE IDENTIFICA LA PÓLIZA, EL CLAUSULADO Y LOS AMPAROS
5. DISPONIBILIDAD DEL VALOR ASEGURADO
6. EXCEPCIÓN GENÉRICA:</t>
  </si>
  <si>
    <t>La liquidación objetiva de las pretensiones asciende a $393.515.179. Lo anterior de conformidad con las siguientes fundamentos fácticos y jurídicos:
• Lucro cesante: $253.515.179
Lucro cesante: Se reconoce como lucro cesante la suma de DOSCIENTOS CINCUENTA Y TRES MILLONES QUINIENTOS QUINCE MIL CIENTO SETENTA Y NUEVE PESOS MCTE ($253.515.179). En primer lugar, se reconoce como lucro cesante consolidado la suma de $23.166.474, en aplicación a la fórmula establecida por la Corte Suprema de Justicia. En donde se tuvo en cuenta, para la liquidación el salario para el año 2025, equivalente a $1.423.500, los meses transcurridos desde la fecha del accidente hasta la fecha de liquidación y el porcentaje de pérdida de capacidad laboral equivalente 55,5%. Dicho concepto se reconoce de conformidad a lo establecido por la jurisprudencia de la Honorable Corte Suprema de Justicia, como en sentencia SC3919- 2021(M.P. Octavio Augusto Tejeiro Duque), donde se determina que, ante la ausencia de acreditación de los ingresos, para la tasación del lucro cesante debe acogerse el salario mínimo legal mensual vigente. 
Así mismo, se reconoce como lucro cesante futuro la suma de $230.348.705, en aplicación a la fórmula establecida por la Corte Suprema de Justicia. En donde se tuvo en cuenta, para la liquidación el salario para el año 2025, equivalente a $1.423.500, el porcentaje de PCL y la expectativa de vida de la víctima, de conformidad con lo establecido en la Resolución 1555 de 2010 y restando los meses ya reconocidos por concepto de lucro cesante consolidado.
• Daño a la vida en relación: $40.000.000
Se reconocerá la suma de CUARENTA MILLONES DE PESOS MCTE ($40.000.000) en favor de la señora Nubia Beatriz Suarez, considerando la naturaleza de la afectación sufrida por la demandante quién sufrió afectaciones por “deformidad física que afecta el rostro de carácter permanente, deformidad física que afecta el cuerpo de carácter permanente, perturbación funcional del órgano de la respiración” entre otras que se encuentran por definir. Por lo que es prudente reconocer a la señora Nubia Suarez la suma propuesta, teniendo en cuenta secuelas antes descritas con adición de algunas que se encuentran por definir, lo que acrecentaría sustancialmente el valor eventual de la condena. Lo anterior, en consideración a la lesión fue sufrida en el rostro, lo cual le va dificultar el normal desarrollo de su vida en un entorno social.
• Daño moral: $100.000.000
Se reconoce la cifra equivalente a CUARENTA MILLONES DE PESOS MCTE ($40.000.000), considerando que la señora Nubia Suarez, fue Valorada por parte de Medicina Legal, donde se establecieron múltiples secuelas que en la actualidad son catalogadas como permanentes y otras que aún se encuentran por definir, como las siguientes “deformidad física que afecta el rostro de carácter permanente, deformidad física que afecta el cuerpo de carácter permanente, perturbación funcional del órgano de la respiración por definir”. 
Por lo anterior, considerando que la víctima tuvo múltiples lesiones, entre ellas una que afecta el rostro, que llevaron a otorgar 100 días de incapacidad médico legal provisional, y la valoración por cirugía maxilofacial, oftalmológica, otorrinolaringología, neurocirugía y ortopedia, es evidente que tal hecho implicó sufrimiento para la demandante y en consecuencia el valor propuesto corresponde a una tasación objetiva de las circunstancias propias del caso. 
En línea de lo anterior, debemos recordar que, junto con la victima demandan 3 hijos que según lo establecido por la jurisprudencia, cada hijo tendría derecho a $20.000.000, equivalente al 33% del tope fijado para la tasación de perjuicios morales, para un total de $60.000.000. 
• Deducible: 
No hay deducible en la póliza bajo al amparo de responsabilidad civil extracontractual.</t>
  </si>
  <si>
    <t>La contingencia se califica como PROBABLE, teniendo en cuenta que la póliza de seguro presta cobertura temporal y material y además se encuentran pruebas que comprometen la responsabilidad del asegurado. 
Lo primero que debe tenerse en cuenta es que, la Póliza de Automóviles Individual Livianos Particulares No. 023082084 / 0 cuyo asegurado es el señor Wilfran Adolfo Cruz Bernal, presta cobertura temporal y material. En cuanto a la cobertura temporal, debe señalarse que el accidente de tránsito se presentó el 25 de febrero de 2024, dentro de la vigencia de la póliza comprendida del 23 de abril de 2023, al 22 de abril de 2024. Además, la póliza brinda cobertura material, en tanto ampara la responsabilidad civil extracontractual, pretensión que se le endilga al asegurado. 
Por otra parte, en cuanto a la responsabilidad del asegurado en la ocurrencia del accidente, debe advertirse que, con la demanda se aportó el informe policial de accidente de tránsito, en el cual se codifica al vehículo asegurado con la hipótesis de responsabilidad No. 104 “ADELANTAR INVADIENDO CARRIL DE SENTIDO CONTRARIO”, lo cual coincide con lo diagramado en el plano topográfico anexo al informe. Igualmente, el demandante aportó una serie de fotografías al expediente en las cuales se observa la posición final de los vehículos respaldando la hipótesis del IPAT. Finalmente, debo indicar que, la demanda fue incoada dentro del término oportuno sin que se consolidara la prescripción. 
Adicionalmente, es preciso indicar que, ya se indemnizó a otras víctimas que, con ocasión al mismo accidente resultaron lesionadas al interior del vehículo tercero.
Por tal razón la contingencia se califica como PROBABLE. Todo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</si>
</sst>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etysuarez121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2" zoomScaleNormal="82" workbookViewId="0">
      <selection activeCell="B35" sqref="B35"/>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54" t="s">
        <v>0</v>
      </c>
      <c r="B1" s="54"/>
      <c r="C1" s="54"/>
    </row>
    <row r="2" spans="1:3" x14ac:dyDescent="0.35">
      <c r="A2" s="5" t="s">
        <v>158</v>
      </c>
      <c r="B2" s="61" t="s">
        <v>194</v>
      </c>
      <c r="C2" s="62"/>
    </row>
    <row r="3" spans="1:3" x14ac:dyDescent="0.35">
      <c r="A3" s="5" t="s">
        <v>125</v>
      </c>
      <c r="B3" s="57" t="s">
        <v>195</v>
      </c>
      <c r="C3" s="58"/>
    </row>
    <row r="4" spans="1:3" x14ac:dyDescent="0.35">
      <c r="A4" s="5" t="s">
        <v>137</v>
      </c>
      <c r="B4" s="57" t="s">
        <v>205</v>
      </c>
      <c r="C4" s="58"/>
    </row>
    <row r="5" spans="1:3" ht="31.5" customHeight="1" x14ac:dyDescent="0.35">
      <c r="A5" s="5" t="s">
        <v>138</v>
      </c>
      <c r="B5" s="57" t="s">
        <v>206</v>
      </c>
      <c r="C5" s="58"/>
    </row>
    <row r="6" spans="1:3" x14ac:dyDescent="0.35">
      <c r="A6" s="5" t="s">
        <v>139</v>
      </c>
      <c r="B6" s="55" t="s">
        <v>104</v>
      </c>
      <c r="C6" s="55"/>
    </row>
    <row r="7" spans="1:3" x14ac:dyDescent="0.35">
      <c r="A7" s="25" t="s">
        <v>140</v>
      </c>
      <c r="B7" s="57" t="s">
        <v>126</v>
      </c>
      <c r="C7" s="58"/>
    </row>
    <row r="8" spans="1:3" ht="23.25" customHeight="1" x14ac:dyDescent="0.35">
      <c r="A8" s="26" t="s">
        <v>141</v>
      </c>
      <c r="B8" s="55" t="s">
        <v>196</v>
      </c>
      <c r="C8" s="55"/>
    </row>
    <row r="9" spans="1:3" x14ac:dyDescent="0.35">
      <c r="A9" s="26" t="s">
        <v>142</v>
      </c>
      <c r="B9" s="64">
        <v>40025461</v>
      </c>
      <c r="C9" s="55"/>
    </row>
    <row r="10" spans="1:3" x14ac:dyDescent="0.35">
      <c r="A10" s="26" t="s">
        <v>143</v>
      </c>
      <c r="B10" s="56" t="s">
        <v>197</v>
      </c>
      <c r="C10" s="56"/>
    </row>
    <row r="11" spans="1:3" ht="30" customHeight="1" x14ac:dyDescent="0.35">
      <c r="A11" s="27" t="s">
        <v>144</v>
      </c>
      <c r="B11" s="56">
        <v>3144488473</v>
      </c>
      <c r="C11" s="56"/>
    </row>
    <row r="12" spans="1:3" ht="30" customHeight="1" x14ac:dyDescent="0.35">
      <c r="A12" s="5" t="s">
        <v>145</v>
      </c>
      <c r="B12" s="72" t="s">
        <v>198</v>
      </c>
      <c r="C12" s="56"/>
    </row>
    <row r="13" spans="1:3" x14ac:dyDescent="0.35">
      <c r="A13" s="5" t="s">
        <v>146</v>
      </c>
      <c r="B13" s="55" t="s">
        <v>199</v>
      </c>
      <c r="C13" s="55"/>
    </row>
    <row r="14" spans="1:3" x14ac:dyDescent="0.35">
      <c r="A14" s="5" t="s">
        <v>147</v>
      </c>
      <c r="B14" s="65">
        <v>23727</v>
      </c>
      <c r="C14" s="55"/>
    </row>
    <row r="15" spans="1:3" x14ac:dyDescent="0.35">
      <c r="A15" s="5" t="s">
        <v>148</v>
      </c>
      <c r="B15" s="55">
        <v>59</v>
      </c>
      <c r="C15" s="55"/>
    </row>
    <row r="16" spans="1:3" x14ac:dyDescent="0.35">
      <c r="A16" s="5" t="s">
        <v>149</v>
      </c>
      <c r="B16" s="55" t="s">
        <v>200</v>
      </c>
      <c r="C16" s="55"/>
    </row>
    <row r="17" spans="1:3" ht="15" customHeight="1" x14ac:dyDescent="0.35">
      <c r="A17" s="5" t="s">
        <v>150</v>
      </c>
      <c r="B17" s="56" t="s">
        <v>85</v>
      </c>
      <c r="C17" s="56"/>
    </row>
    <row r="18" spans="1:3" x14ac:dyDescent="0.35">
      <c r="A18" s="5" t="s">
        <v>151</v>
      </c>
      <c r="B18" s="56" t="s">
        <v>201</v>
      </c>
      <c r="C18" s="56"/>
    </row>
    <row r="19" spans="1:3" ht="18.75" customHeight="1" x14ac:dyDescent="0.35">
      <c r="A19" s="5" t="s">
        <v>152</v>
      </c>
      <c r="B19" s="59">
        <v>1300000</v>
      </c>
      <c r="C19" s="60"/>
    </row>
    <row r="20" spans="1:3" x14ac:dyDescent="0.35">
      <c r="A20" s="5" t="s">
        <v>153</v>
      </c>
      <c r="B20" s="55" t="s">
        <v>202</v>
      </c>
      <c r="C20" s="55"/>
    </row>
    <row r="21" spans="1:3" ht="17.25" customHeight="1" x14ac:dyDescent="0.35">
      <c r="A21" s="5" t="s">
        <v>154</v>
      </c>
      <c r="B21" s="56" t="s">
        <v>93</v>
      </c>
      <c r="C21" s="56"/>
    </row>
    <row r="22" spans="1:3" x14ac:dyDescent="0.35">
      <c r="A22" s="26" t="s">
        <v>155</v>
      </c>
      <c r="B22" s="71">
        <v>45347</v>
      </c>
      <c r="C22" s="69"/>
    </row>
    <row r="23" spans="1:3" x14ac:dyDescent="0.35">
      <c r="A23" s="26" t="s">
        <v>156</v>
      </c>
      <c r="B23" s="70">
        <v>45678</v>
      </c>
      <c r="C23" s="69"/>
    </row>
    <row r="24" spans="1:3" x14ac:dyDescent="0.35">
      <c r="A24" s="26" t="s">
        <v>157</v>
      </c>
      <c r="B24" s="70">
        <v>45736</v>
      </c>
      <c r="C24" s="69"/>
    </row>
    <row r="25" spans="1:3" x14ac:dyDescent="0.35">
      <c r="A25" s="63" t="s">
        <v>203</v>
      </c>
      <c r="B25" s="69" t="s">
        <v>207</v>
      </c>
      <c r="C25" s="53"/>
    </row>
    <row r="26" spans="1:3" x14ac:dyDescent="0.35">
      <c r="A26" s="63"/>
      <c r="B26" s="53"/>
      <c r="C26" s="53"/>
    </row>
    <row r="27" spans="1:3" ht="100.5" customHeight="1" x14ac:dyDescent="0.35">
      <c r="A27" s="63"/>
      <c r="B27" s="53"/>
      <c r="C27" s="53"/>
    </row>
    <row r="28" spans="1:3" x14ac:dyDescent="0.35">
      <c r="A28" s="26" t="s">
        <v>159</v>
      </c>
      <c r="B28" s="53" t="s">
        <v>204</v>
      </c>
      <c r="C28" s="53"/>
    </row>
    <row r="29" spans="1:3" x14ac:dyDescent="0.35">
      <c r="A29" s="26" t="s">
        <v>160</v>
      </c>
      <c r="B29" s="66">
        <v>79734573</v>
      </c>
      <c r="C29" s="53"/>
    </row>
    <row r="30" spans="1:3" x14ac:dyDescent="0.35">
      <c r="A30" s="26" t="s">
        <v>161</v>
      </c>
      <c r="B30" s="53" t="s">
        <v>208</v>
      </c>
      <c r="C30" s="53"/>
    </row>
    <row r="31" spans="1:3" x14ac:dyDescent="0.35">
      <c r="A31" s="26" t="s">
        <v>162</v>
      </c>
      <c r="B31" s="53" t="s">
        <v>209</v>
      </c>
      <c r="C31" s="53"/>
    </row>
    <row r="32" spans="1:3" x14ac:dyDescent="0.35">
      <c r="A32" s="26" t="s">
        <v>163</v>
      </c>
      <c r="B32" s="67">
        <v>45783</v>
      </c>
      <c r="C32" s="68"/>
    </row>
    <row r="33" spans="1:3" x14ac:dyDescent="0.35">
      <c r="A33" s="5" t="s">
        <v>164</v>
      </c>
      <c r="B33" s="65">
        <v>45793</v>
      </c>
      <c r="C33" s="65"/>
    </row>
    <row r="34" spans="1:3" ht="43.5" x14ac:dyDescent="0.35">
      <c r="A34" s="5" t="s">
        <v>165</v>
      </c>
      <c r="B34" s="65">
        <v>45826</v>
      </c>
      <c r="C34" s="55"/>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F410C30B-D01D-450B-895C-29253C98E9E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115" zoomScaleNormal="115" workbookViewId="0">
      <selection activeCell="C33" sqref="C33"/>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92" t="s">
        <v>10</v>
      </c>
      <c r="B1" s="92"/>
      <c r="C1" s="92"/>
    </row>
    <row r="2" spans="1:3" ht="15.75" customHeight="1" x14ac:dyDescent="0.35">
      <c r="A2" s="20" t="s">
        <v>11</v>
      </c>
      <c r="B2" s="93" t="s">
        <v>210</v>
      </c>
      <c r="C2" s="94"/>
    </row>
    <row r="3" spans="1:3" s="2" customFormat="1" x14ac:dyDescent="0.35">
      <c r="A3" s="5" t="s">
        <v>1</v>
      </c>
      <c r="B3" s="55" t="str">
        <f>'AUTOS  NOTA 322'!B2:C2</f>
        <v>850013103001-2025-00065-00</v>
      </c>
      <c r="C3" s="55"/>
    </row>
    <row r="4" spans="1:3" s="2" customFormat="1" x14ac:dyDescent="0.35">
      <c r="A4" s="5" t="s">
        <v>2</v>
      </c>
      <c r="B4" s="55" t="str">
        <f>'AUTOS  NOTA 322'!B3:C3</f>
        <v xml:space="preserve">JUZGADO PRIMERO CIVIL DEL CIRCUITO DE YOPAL </v>
      </c>
      <c r="C4" s="55"/>
    </row>
    <row r="5" spans="1:3" s="2" customFormat="1" x14ac:dyDescent="0.35">
      <c r="A5" s="5" t="s">
        <v>3</v>
      </c>
      <c r="B5" s="55" t="str">
        <f>'AUTOS  NOTA 322'!B4:C4</f>
        <v>WILFRAN ADOLFO CRUZ BERNAL Y ALLIANZ SEGUROS S.A.</v>
      </c>
      <c r="C5" s="55"/>
    </row>
    <row r="6" spans="1:3" s="2" customFormat="1" x14ac:dyDescent="0.35">
      <c r="A6" s="5" t="s">
        <v>4</v>
      </c>
      <c r="B6" s="55"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5"/>
    </row>
    <row r="7" spans="1:3" s="2" customFormat="1" x14ac:dyDescent="0.35">
      <c r="A7" s="5" t="s">
        <v>5</v>
      </c>
      <c r="B7" s="55" t="str">
        <f>'AUTOS  NOTA 322'!B6:C6</f>
        <v>DEMANDA DIRECTA</v>
      </c>
      <c r="C7" s="55"/>
    </row>
    <row r="8" spans="1:3" s="2" customFormat="1" x14ac:dyDescent="0.35">
      <c r="A8" s="29" t="s">
        <v>101</v>
      </c>
      <c r="B8" s="55" t="str">
        <f>'AUTOS  NOTA 322'!B7:C8</f>
        <v>NUBIA BEATRIZ SUAREZ</v>
      </c>
      <c r="C8" s="55"/>
    </row>
    <row r="9" spans="1:3" x14ac:dyDescent="0.35">
      <c r="A9" s="20" t="s">
        <v>12</v>
      </c>
      <c r="B9" s="55" t="s">
        <v>211</v>
      </c>
      <c r="C9" s="55"/>
    </row>
    <row r="10" spans="1:3" x14ac:dyDescent="0.35">
      <c r="A10" s="20" t="s">
        <v>9</v>
      </c>
      <c r="B10" s="55" t="s">
        <v>126</v>
      </c>
      <c r="C10" s="55"/>
    </row>
    <row r="11" spans="1:3" x14ac:dyDescent="0.35">
      <c r="A11" s="20" t="s">
        <v>13</v>
      </c>
      <c r="B11" s="75">
        <v>4000000000</v>
      </c>
      <c r="C11" s="76"/>
    </row>
    <row r="12" spans="1:3" x14ac:dyDescent="0.35">
      <c r="A12" s="20" t="s">
        <v>115</v>
      </c>
      <c r="B12" s="75">
        <v>0</v>
      </c>
      <c r="C12" s="76"/>
    </row>
    <row r="13" spans="1:3" x14ac:dyDescent="0.35">
      <c r="A13" s="20" t="s">
        <v>14</v>
      </c>
      <c r="B13" s="57" t="s">
        <v>76</v>
      </c>
      <c r="C13" s="58"/>
    </row>
    <row r="14" spans="1:3" x14ac:dyDescent="0.35">
      <c r="A14" s="20" t="s">
        <v>15</v>
      </c>
      <c r="B14" s="56" t="s">
        <v>212</v>
      </c>
      <c r="C14" s="55"/>
    </row>
    <row r="15" spans="1:3" x14ac:dyDescent="0.35">
      <c r="A15" s="20" t="s">
        <v>16</v>
      </c>
      <c r="B15" s="55" t="s">
        <v>17</v>
      </c>
      <c r="C15" s="55"/>
    </row>
    <row r="16" spans="1:3" x14ac:dyDescent="0.35">
      <c r="A16" s="20" t="s">
        <v>18</v>
      </c>
      <c r="B16" s="55" t="s">
        <v>17</v>
      </c>
      <c r="C16" s="55"/>
    </row>
    <row r="17" spans="1:3" x14ac:dyDescent="0.35">
      <c r="A17" s="79" t="s">
        <v>19</v>
      </c>
      <c r="B17" s="55" t="s">
        <v>20</v>
      </c>
      <c r="C17" s="55"/>
    </row>
    <row r="18" spans="1:3" x14ac:dyDescent="0.35">
      <c r="A18" s="80"/>
      <c r="B18" s="10" t="s">
        <v>21</v>
      </c>
      <c r="C18" s="10" t="s">
        <v>22</v>
      </c>
    </row>
    <row r="19" spans="1:3" x14ac:dyDescent="0.35">
      <c r="A19" s="80"/>
      <c r="B19" s="6" t="s">
        <v>118</v>
      </c>
      <c r="C19" s="6"/>
    </row>
    <row r="20" spans="1:3" x14ac:dyDescent="0.35">
      <c r="A20" s="80"/>
      <c r="B20" s="6"/>
      <c r="C20" s="6"/>
    </row>
    <row r="21" spans="1:3" x14ac:dyDescent="0.35">
      <c r="A21" s="81"/>
      <c r="B21" s="6"/>
      <c r="C21" s="6"/>
    </row>
    <row r="22" spans="1:3" x14ac:dyDescent="0.35">
      <c r="A22" s="20" t="s">
        <v>23</v>
      </c>
      <c r="B22" s="55" t="s">
        <v>27</v>
      </c>
      <c r="C22" s="55"/>
    </row>
    <row r="23" spans="1:3" x14ac:dyDescent="0.35">
      <c r="A23" s="20" t="s">
        <v>24</v>
      </c>
      <c r="B23" s="82" t="s">
        <v>27</v>
      </c>
      <c r="C23" s="83"/>
    </row>
    <row r="24" spans="1:3" x14ac:dyDescent="0.35">
      <c r="A24" s="20" t="s">
        <v>25</v>
      </c>
      <c r="B24" s="55" t="s">
        <v>88</v>
      </c>
      <c r="C24" s="55"/>
    </row>
    <row r="25" spans="1:3" x14ac:dyDescent="0.35">
      <c r="A25" s="20" t="s">
        <v>26</v>
      </c>
      <c r="B25" s="55" t="s">
        <v>17</v>
      </c>
      <c r="C25" s="55"/>
    </row>
    <row r="26" spans="1:3" x14ac:dyDescent="0.35">
      <c r="A26" s="20" t="s">
        <v>28</v>
      </c>
      <c r="B26" s="55" t="s">
        <v>213</v>
      </c>
      <c r="C26" s="55"/>
    </row>
    <row r="27" spans="1:3" x14ac:dyDescent="0.35">
      <c r="A27" s="19" t="s">
        <v>29</v>
      </c>
      <c r="B27" s="55" t="s">
        <v>27</v>
      </c>
      <c r="C27" s="55"/>
    </row>
    <row r="28" spans="1:3" x14ac:dyDescent="0.35">
      <c r="A28" s="84" t="s">
        <v>30</v>
      </c>
      <c r="B28" s="84"/>
      <c r="C28" s="84"/>
    </row>
    <row r="29" spans="1:3" x14ac:dyDescent="0.35">
      <c r="A29" s="77" t="s">
        <v>31</v>
      </c>
      <c r="B29" s="78"/>
      <c r="C29" s="11" t="s">
        <v>214</v>
      </c>
    </row>
    <row r="30" spans="1:3" x14ac:dyDescent="0.35">
      <c r="A30" s="77" t="s">
        <v>32</v>
      </c>
      <c r="B30" s="78"/>
      <c r="C30" s="11" t="s">
        <v>214</v>
      </c>
    </row>
    <row r="31" spans="1:3" x14ac:dyDescent="0.35">
      <c r="A31" s="77" t="s">
        <v>33</v>
      </c>
      <c r="B31" s="78"/>
      <c r="C31" s="12" t="s">
        <v>214</v>
      </c>
    </row>
    <row r="32" spans="1:3" x14ac:dyDescent="0.35">
      <c r="A32" s="77" t="s">
        <v>34</v>
      </c>
      <c r="B32" s="78"/>
      <c r="C32" s="11" t="s">
        <v>214</v>
      </c>
    </row>
    <row r="33" spans="1:3" x14ac:dyDescent="0.35">
      <c r="A33" s="77" t="s">
        <v>35</v>
      </c>
      <c r="B33" s="78"/>
      <c r="C33" s="11"/>
    </row>
    <row r="34" spans="1:3" x14ac:dyDescent="0.35">
      <c r="A34" s="77" t="s">
        <v>36</v>
      </c>
      <c r="B34" s="78"/>
      <c r="C34" s="13"/>
    </row>
    <row r="35" spans="1:3" x14ac:dyDescent="0.35">
      <c r="A35" s="73" t="s">
        <v>37</v>
      </c>
      <c r="B35" s="74"/>
      <c r="C35" s="14"/>
    </row>
    <row r="36" spans="1:3" x14ac:dyDescent="0.35">
      <c r="A36" s="73" t="s">
        <v>38</v>
      </c>
      <c r="B36" s="74"/>
      <c r="C36" s="15"/>
    </row>
    <row r="37" spans="1:3" x14ac:dyDescent="0.35">
      <c r="A37" s="85" t="s">
        <v>39</v>
      </c>
      <c r="B37" s="86"/>
      <c r="C37" s="15"/>
    </row>
    <row r="38" spans="1:3" x14ac:dyDescent="0.35">
      <c r="A38" s="87"/>
      <c r="B38" s="88"/>
      <c r="C38" s="15"/>
    </row>
    <row r="39" spans="1:3" x14ac:dyDescent="0.35">
      <c r="A39" s="89"/>
      <c r="B39" s="90"/>
      <c r="C39" s="15"/>
    </row>
    <row r="40" spans="1:3" x14ac:dyDescent="0.35">
      <c r="A40" s="91" t="s">
        <v>40</v>
      </c>
      <c r="B40" s="91"/>
      <c r="C40" s="91"/>
    </row>
    <row r="41" spans="1:3" x14ac:dyDescent="0.35">
      <c r="A41" s="17" t="s">
        <v>41</v>
      </c>
      <c r="B41" s="18"/>
      <c r="C41" s="15"/>
    </row>
    <row r="42" spans="1:3" x14ac:dyDescent="0.35">
      <c r="A42" s="73" t="s">
        <v>42</v>
      </c>
      <c r="B42" s="74"/>
      <c r="C42" s="15"/>
    </row>
    <row r="43" spans="1:3" x14ac:dyDescent="0.35">
      <c r="A43" s="73" t="s">
        <v>43</v>
      </c>
      <c r="B43" s="74"/>
      <c r="C43" s="15"/>
    </row>
    <row r="44" spans="1:3" x14ac:dyDescent="0.35">
      <c r="A44" s="17" t="s">
        <v>44</v>
      </c>
      <c r="B44" s="18"/>
      <c r="C44" s="15"/>
    </row>
    <row r="45" spans="1:3" x14ac:dyDescent="0.35">
      <c r="A45" s="17" t="s">
        <v>45</v>
      </c>
      <c r="B45" s="18"/>
      <c r="C45" s="15"/>
    </row>
    <row r="46" spans="1:3" x14ac:dyDescent="0.35">
      <c r="A46" s="73" t="s">
        <v>46</v>
      </c>
      <c r="B46" s="74"/>
      <c r="C46" s="15"/>
    </row>
    <row r="47" spans="1:3" x14ac:dyDescent="0.35">
      <c r="A47" s="17" t="s">
        <v>47</v>
      </c>
      <c r="B47" s="16"/>
      <c r="C47" s="15"/>
    </row>
    <row r="48" spans="1:3" x14ac:dyDescent="0.35">
      <c r="A48" s="73" t="s">
        <v>48</v>
      </c>
      <c r="B48" s="74"/>
      <c r="C48" s="15"/>
    </row>
    <row r="49" spans="1:3" x14ac:dyDescent="0.35">
      <c r="A49" s="73" t="s">
        <v>49</v>
      </c>
      <c r="B49" s="74"/>
      <c r="C49" s="15"/>
    </row>
    <row r="50" spans="1:3" x14ac:dyDescent="0.35">
      <c r="A50" s="73" t="s">
        <v>39</v>
      </c>
      <c r="B50" s="7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zoomScale="40" zoomScaleNormal="40" workbookViewId="0">
      <selection activeCell="A2" sqref="A2"/>
    </sheetView>
  </sheetViews>
  <sheetFormatPr baseColWidth="10" defaultColWidth="0" defaultRowHeight="14.5" x14ac:dyDescent="0.35"/>
  <cols>
    <col min="1" max="1" width="70" style="41" customWidth="1"/>
    <col min="2" max="2" width="35.453125" style="41" customWidth="1"/>
    <col min="3" max="3" width="164" style="41" customWidth="1"/>
    <col min="4" max="8" width="11.453125" style="41" hidden="1" customWidth="1"/>
    <col min="9" max="9" width="12" style="41" hidden="1" customWidth="1"/>
    <col min="10" max="16384" width="11.453125" style="41" hidden="1"/>
  </cols>
  <sheetData>
    <row r="1" spans="1:9" ht="26" x14ac:dyDescent="0.35">
      <c r="A1" s="112" t="s">
        <v>50</v>
      </c>
      <c r="B1" s="112"/>
      <c r="C1" s="112"/>
    </row>
    <row r="2" spans="1:9" ht="15" customHeight="1" x14ac:dyDescent="0.35">
      <c r="A2" s="33" t="s">
        <v>11</v>
      </c>
      <c r="B2" s="97" t="str">
        <f>'AUTOS NOTA 321'!B2:C2</f>
        <v>136942211-214869</v>
      </c>
      <c r="C2" s="98"/>
    </row>
    <row r="3" spans="1:9" x14ac:dyDescent="0.35">
      <c r="A3" s="34" t="s">
        <v>1</v>
      </c>
      <c r="B3" s="113" t="str">
        <f>'AUTOS  NOTA 322'!B2:C2</f>
        <v>850013103001-2025-00065-00</v>
      </c>
      <c r="C3" s="113"/>
    </row>
    <row r="4" spans="1:9" x14ac:dyDescent="0.35">
      <c r="A4" s="34" t="s">
        <v>2</v>
      </c>
      <c r="B4" s="113" t="str">
        <f>'AUTOS  NOTA 322'!B3:C3</f>
        <v xml:space="preserve">JUZGADO PRIMERO CIVIL DEL CIRCUITO DE YOPAL </v>
      </c>
      <c r="C4" s="113"/>
    </row>
    <row r="5" spans="1:9" x14ac:dyDescent="0.35">
      <c r="A5" s="34" t="s">
        <v>3</v>
      </c>
      <c r="B5" s="113" t="str">
        <f>'AUTOS  NOTA 322'!B4:C4</f>
        <v>WILFRAN ADOLFO CRUZ BERNAL Y ALLIANZ SEGUROS S.A.</v>
      </c>
      <c r="C5" s="113"/>
    </row>
    <row r="6" spans="1:9" ht="15" customHeight="1" x14ac:dyDescent="0.35">
      <c r="A6" s="34" t="s">
        <v>4</v>
      </c>
      <c r="B6" s="113"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113"/>
    </row>
    <row r="7" spans="1:9" x14ac:dyDescent="0.35">
      <c r="A7" s="34" t="s">
        <v>5</v>
      </c>
      <c r="B7" s="113" t="str">
        <f>'AUTOS  NOTA 322'!B6:C6</f>
        <v>DEMANDA DIRECTA</v>
      </c>
      <c r="C7" s="113"/>
    </row>
    <row r="8" spans="1:9" x14ac:dyDescent="0.35">
      <c r="A8" s="36" t="s">
        <v>101</v>
      </c>
      <c r="B8" s="113" t="str">
        <f>'AUTOS  NOTA 322'!B7:C8</f>
        <v>NUBIA BEATRIZ SUAREZ</v>
      </c>
      <c r="C8" s="113"/>
    </row>
    <row r="9" spans="1:9" x14ac:dyDescent="0.35">
      <c r="A9" s="34" t="s">
        <v>51</v>
      </c>
      <c r="B9" s="110">
        <f>SUM(C11,C12,C14,C15,C17)</f>
        <v>703263158</v>
      </c>
      <c r="C9" s="111"/>
    </row>
    <row r="10" spans="1:9" x14ac:dyDescent="0.35">
      <c r="A10" s="114" t="s">
        <v>52</v>
      </c>
      <c r="B10" s="102" t="s">
        <v>53</v>
      </c>
      <c r="C10" s="103"/>
    </row>
    <row r="11" spans="1:9" x14ac:dyDescent="0.35">
      <c r="A11" s="114"/>
      <c r="B11" s="35" t="s">
        <v>54</v>
      </c>
      <c r="C11" s="30">
        <v>311263158</v>
      </c>
    </row>
    <row r="12" spans="1:9" x14ac:dyDescent="0.35">
      <c r="A12" s="114"/>
      <c r="B12" s="35" t="s">
        <v>55</v>
      </c>
      <c r="C12" s="30" t="s">
        <v>215</v>
      </c>
    </row>
    <row r="13" spans="1:9" x14ac:dyDescent="0.35">
      <c r="A13" s="114"/>
      <c r="B13" s="102"/>
      <c r="C13" s="103"/>
    </row>
    <row r="14" spans="1:9" x14ac:dyDescent="0.35">
      <c r="A14" s="114"/>
      <c r="B14" s="35" t="s">
        <v>98</v>
      </c>
      <c r="C14" s="38">
        <v>252000000</v>
      </c>
    </row>
    <row r="15" spans="1:9" x14ac:dyDescent="0.35">
      <c r="A15" s="114"/>
      <c r="B15" s="35" t="s">
        <v>99</v>
      </c>
      <c r="C15" s="38">
        <v>140000000</v>
      </c>
      <c r="E15" s="41" t="s">
        <v>57</v>
      </c>
      <c r="F15" s="42">
        <v>0.7</v>
      </c>
    </row>
    <row r="16" spans="1:9" x14ac:dyDescent="0.35">
      <c r="A16" s="114"/>
      <c r="B16" s="102" t="s">
        <v>58</v>
      </c>
      <c r="C16" s="103"/>
      <c r="E16" s="41" t="s">
        <v>59</v>
      </c>
      <c r="F16" s="43">
        <v>0.3</v>
      </c>
      <c r="I16" s="44"/>
    </row>
    <row r="17" spans="1:9" x14ac:dyDescent="0.35">
      <c r="A17" s="114"/>
      <c r="B17" s="35"/>
      <c r="C17" s="39"/>
      <c r="F17" s="45"/>
      <c r="I17" s="44"/>
    </row>
    <row r="18" spans="1:9" ht="23.25" customHeight="1" x14ac:dyDescent="0.35">
      <c r="A18" s="37" t="s">
        <v>60</v>
      </c>
      <c r="B18" s="97" t="s">
        <v>57</v>
      </c>
      <c r="C18" s="98"/>
    </row>
    <row r="19" spans="1:9" ht="29" x14ac:dyDescent="0.35">
      <c r="A19" s="34" t="s">
        <v>62</v>
      </c>
      <c r="B19" s="104" t="s">
        <v>218</v>
      </c>
      <c r="C19" s="105"/>
    </row>
    <row r="20" spans="1:9" ht="15" customHeight="1" x14ac:dyDescent="0.35">
      <c r="A20" s="46" t="s">
        <v>63</v>
      </c>
      <c r="B20" s="99">
        <f>((C22+C23+C25+C26+C30+C28+C32+C34+C29+C33)-C37-C38)*C36*C39</f>
        <v>393515179</v>
      </c>
      <c r="C20" s="99"/>
    </row>
    <row r="21" spans="1:9" x14ac:dyDescent="0.35">
      <c r="A21" s="37" t="s">
        <v>64</v>
      </c>
      <c r="B21" s="106" t="s">
        <v>53</v>
      </c>
      <c r="C21" s="107"/>
    </row>
    <row r="22" spans="1:9" x14ac:dyDescent="0.35">
      <c r="A22" s="95"/>
      <c r="B22" s="35" t="s">
        <v>54</v>
      </c>
      <c r="C22" s="30">
        <v>253515179</v>
      </c>
    </row>
    <row r="23" spans="1:9" x14ac:dyDescent="0.35">
      <c r="A23" s="96"/>
      <c r="B23" s="35" t="s">
        <v>55</v>
      </c>
      <c r="C23" s="30"/>
    </row>
    <row r="24" spans="1:9" x14ac:dyDescent="0.35">
      <c r="A24" s="96"/>
      <c r="B24" s="102" t="s">
        <v>56</v>
      </c>
      <c r="C24" s="103"/>
    </row>
    <row r="25" spans="1:9" x14ac:dyDescent="0.35">
      <c r="A25" s="96"/>
      <c r="B25" s="35" t="s">
        <v>98</v>
      </c>
      <c r="C25" s="30">
        <v>100000000</v>
      </c>
    </row>
    <row r="26" spans="1:9" ht="29.25" customHeight="1" x14ac:dyDescent="0.35">
      <c r="A26" s="96"/>
      <c r="B26" s="35" t="s">
        <v>100</v>
      </c>
      <c r="C26" s="30">
        <v>40000000</v>
      </c>
    </row>
    <row r="27" spans="1:9" x14ac:dyDescent="0.35">
      <c r="A27" s="96"/>
      <c r="B27" s="102" t="s">
        <v>120</v>
      </c>
      <c r="C27" s="103"/>
    </row>
    <row r="28" spans="1:9" x14ac:dyDescent="0.35">
      <c r="A28" s="96"/>
      <c r="B28" s="35" t="s">
        <v>129</v>
      </c>
      <c r="C28" s="30">
        <v>0</v>
      </c>
    </row>
    <row r="29" spans="1:9" x14ac:dyDescent="0.35">
      <c r="A29" s="96"/>
      <c r="B29" s="35" t="s">
        <v>54</v>
      </c>
      <c r="C29" s="30"/>
    </row>
    <row r="30" spans="1:9" x14ac:dyDescent="0.35">
      <c r="A30" s="96"/>
      <c r="B30" s="35" t="s">
        <v>55</v>
      </c>
      <c r="C30" s="30">
        <v>0</v>
      </c>
    </row>
    <row r="31" spans="1:9" x14ac:dyDescent="0.35">
      <c r="A31" s="96"/>
      <c r="B31" s="102" t="s">
        <v>121</v>
      </c>
      <c r="C31" s="103"/>
    </row>
    <row r="32" spans="1:9" x14ac:dyDescent="0.35">
      <c r="A32" s="96"/>
      <c r="B32" s="35"/>
      <c r="C32" s="30"/>
    </row>
    <row r="33" spans="1:3" x14ac:dyDescent="0.35">
      <c r="A33" s="96"/>
      <c r="B33" s="35" t="s">
        <v>54</v>
      </c>
      <c r="C33" s="30">
        <v>0</v>
      </c>
    </row>
    <row r="34" spans="1:3" x14ac:dyDescent="0.35">
      <c r="A34" s="96"/>
      <c r="B34" s="35" t="s">
        <v>55</v>
      </c>
      <c r="C34" s="30">
        <v>0</v>
      </c>
    </row>
    <row r="35" spans="1:3" x14ac:dyDescent="0.35">
      <c r="A35" s="96"/>
      <c r="B35" s="102" t="s">
        <v>114</v>
      </c>
      <c r="C35" s="103"/>
    </row>
    <row r="36" spans="1:3" x14ac:dyDescent="0.35">
      <c r="A36" s="96"/>
      <c r="B36" s="35" t="s">
        <v>124</v>
      </c>
      <c r="C36" s="31">
        <v>1</v>
      </c>
    </row>
    <row r="37" spans="1:3" x14ac:dyDescent="0.35">
      <c r="A37" s="96"/>
      <c r="B37" s="35" t="s">
        <v>115</v>
      </c>
      <c r="C37" s="32">
        <v>0</v>
      </c>
    </row>
    <row r="38" spans="1:3" x14ac:dyDescent="0.35">
      <c r="A38" s="96"/>
      <c r="B38" s="35" t="s">
        <v>166</v>
      </c>
      <c r="C38" s="32"/>
    </row>
    <row r="39" spans="1:3" x14ac:dyDescent="0.35">
      <c r="A39" s="96"/>
      <c r="B39" s="35" t="s">
        <v>128</v>
      </c>
      <c r="C39" s="31">
        <v>1</v>
      </c>
    </row>
    <row r="40" spans="1:3" x14ac:dyDescent="0.35">
      <c r="A40" s="47" t="s">
        <v>65</v>
      </c>
      <c r="B40" s="99">
        <f>IFERROR(B20*(VLOOKUP(B18,E15:F17,2,0)),16666)</f>
        <v>275460625.30000001</v>
      </c>
      <c r="C40" s="99"/>
    </row>
    <row r="41" spans="1:3" ht="93" customHeight="1" x14ac:dyDescent="0.35">
      <c r="A41" s="34" t="s">
        <v>122</v>
      </c>
      <c r="B41" s="100" t="s">
        <v>217</v>
      </c>
      <c r="C41" s="101"/>
    </row>
    <row r="42" spans="1:3" ht="211.5" customHeight="1" x14ac:dyDescent="0.35">
      <c r="A42" s="34" t="s">
        <v>66</v>
      </c>
      <c r="B42" s="115" t="s">
        <v>216</v>
      </c>
      <c r="C42" s="116"/>
    </row>
    <row r="45" spans="1:3" ht="26" x14ac:dyDescent="0.35">
      <c r="A45" s="108" t="s">
        <v>167</v>
      </c>
      <c r="B45" s="108"/>
      <c r="C45" s="108"/>
    </row>
    <row r="46" spans="1:3" x14ac:dyDescent="0.35">
      <c r="A46" s="109" t="s">
        <v>168</v>
      </c>
      <c r="B46" s="109"/>
      <c r="C46" s="109"/>
    </row>
    <row r="47" spans="1:3" x14ac:dyDescent="0.35">
      <c r="A47" s="48" t="s">
        <v>169</v>
      </c>
      <c r="B47" s="48" t="s">
        <v>170</v>
      </c>
      <c r="C47" s="49" t="s">
        <v>171</v>
      </c>
    </row>
    <row r="48" spans="1:3" ht="25" x14ac:dyDescent="0.35">
      <c r="A48" s="50" t="s">
        <v>172</v>
      </c>
      <c r="B48" s="51" t="s">
        <v>27</v>
      </c>
      <c r="C48" s="50" t="s">
        <v>173</v>
      </c>
    </row>
    <row r="49" spans="1:3" ht="37.5" x14ac:dyDescent="0.35">
      <c r="A49" s="50" t="s">
        <v>174</v>
      </c>
      <c r="B49" s="51" t="s">
        <v>27</v>
      </c>
      <c r="C49" s="50" t="s">
        <v>175</v>
      </c>
    </row>
    <row r="50" spans="1:3" ht="25" x14ac:dyDescent="0.35">
      <c r="A50" s="50" t="s">
        <v>176</v>
      </c>
      <c r="B50" s="51" t="s">
        <v>27</v>
      </c>
      <c r="C50" s="50" t="s">
        <v>177</v>
      </c>
    </row>
    <row r="51" spans="1:3" x14ac:dyDescent="0.35">
      <c r="A51" s="50" t="s">
        <v>178</v>
      </c>
      <c r="B51" s="51" t="s">
        <v>27</v>
      </c>
      <c r="C51" s="50" t="s">
        <v>179</v>
      </c>
    </row>
    <row r="52" spans="1:3" x14ac:dyDescent="0.35">
      <c r="A52" s="50" t="s">
        <v>180</v>
      </c>
      <c r="B52" s="51" t="s">
        <v>27</v>
      </c>
      <c r="C52" s="52"/>
    </row>
    <row r="53" spans="1:3" x14ac:dyDescent="0.35">
      <c r="A53" s="50" t="s">
        <v>181</v>
      </c>
      <c r="B53" s="51"/>
      <c r="C53" s="50" t="s">
        <v>182</v>
      </c>
    </row>
    <row r="54" spans="1:3" ht="25" x14ac:dyDescent="0.35">
      <c r="A54" s="50" t="s">
        <v>183</v>
      </c>
      <c r="B54" s="51" t="s">
        <v>27</v>
      </c>
      <c r="C54" s="50" t="s">
        <v>184</v>
      </c>
    </row>
    <row r="55" spans="1:3" x14ac:dyDescent="0.35">
      <c r="A55" s="50" t="s">
        <v>185</v>
      </c>
      <c r="B55" s="51" t="s">
        <v>27</v>
      </c>
      <c r="C55" s="52" t="s">
        <v>186</v>
      </c>
    </row>
    <row r="56" spans="1:3" ht="25" x14ac:dyDescent="0.35">
      <c r="A56" s="50" t="s">
        <v>187</v>
      </c>
      <c r="B56" s="51" t="s">
        <v>27</v>
      </c>
      <c r="C56" s="52" t="s">
        <v>188</v>
      </c>
    </row>
    <row r="57" spans="1:3" ht="25" x14ac:dyDescent="0.35">
      <c r="A57" s="50" t="s">
        <v>189</v>
      </c>
      <c r="B57" s="51" t="s">
        <v>27</v>
      </c>
      <c r="C57" s="52" t="s">
        <v>190</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92" t="s">
        <v>67</v>
      </c>
      <c r="B1" s="92"/>
      <c r="C1" s="92"/>
    </row>
    <row r="2" spans="1:3" x14ac:dyDescent="0.35">
      <c r="A2" s="20" t="s">
        <v>11</v>
      </c>
      <c r="B2" s="82" t="str">
        <f>'AUTOS NOTA 324-478'!B2:C2</f>
        <v>136942211-214869</v>
      </c>
      <c r="C2" s="83"/>
    </row>
    <row r="3" spans="1:3" x14ac:dyDescent="0.35">
      <c r="A3" s="5" t="s">
        <v>1</v>
      </c>
      <c r="B3" s="55" t="str">
        <f>'AUTOS  NOTA 322'!B2:C2</f>
        <v>850013103001-2025-00065-00</v>
      </c>
      <c r="C3" s="55"/>
    </row>
    <row r="4" spans="1:3" x14ac:dyDescent="0.35">
      <c r="A4" s="5" t="s">
        <v>2</v>
      </c>
      <c r="B4" s="55" t="str">
        <f>'AUTOS  NOTA 322'!B3:C3</f>
        <v xml:space="preserve">JUZGADO PRIMERO CIVIL DEL CIRCUITO DE YOPAL </v>
      </c>
      <c r="C4" s="55"/>
    </row>
    <row r="5" spans="1:3" x14ac:dyDescent="0.35">
      <c r="A5" s="5" t="s">
        <v>3</v>
      </c>
      <c r="B5" s="55" t="str">
        <f>'AUTOS  NOTA 322'!B4:C4</f>
        <v>WILFRAN ADOLFO CRUZ BERNAL Y ALLIANZ SEGUROS S.A.</v>
      </c>
      <c r="C5" s="55"/>
    </row>
    <row r="6" spans="1:3" ht="15" customHeight="1" x14ac:dyDescent="0.35">
      <c r="A6" s="5" t="s">
        <v>4</v>
      </c>
      <c r="B6" s="55"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5"/>
    </row>
    <row r="7" spans="1:3" ht="15" customHeight="1" x14ac:dyDescent="0.35">
      <c r="A7" s="5" t="s">
        <v>5</v>
      </c>
      <c r="B7" s="55" t="str">
        <f>'AUTOS  NOTA 322'!B6:C6</f>
        <v>DEMANDA DIRECTA</v>
      </c>
      <c r="C7" s="55"/>
    </row>
    <row r="8" spans="1:3" ht="15" customHeight="1" x14ac:dyDescent="0.35">
      <c r="A8" s="29" t="s">
        <v>101</v>
      </c>
      <c r="B8" s="55" t="str">
        <f>'AUTOS  NOTA 322'!B7:C8</f>
        <v>NUBIA BEATRIZ SUAREZ</v>
      </c>
      <c r="C8" s="55"/>
    </row>
    <row r="9" spans="1:3" ht="19" customHeight="1" x14ac:dyDescent="0.35">
      <c r="A9" s="5" t="s">
        <v>102</v>
      </c>
      <c r="B9" s="55" t="s">
        <v>57</v>
      </c>
      <c r="C9" s="55"/>
    </row>
    <row r="10" spans="1:3" x14ac:dyDescent="0.35">
      <c r="A10" s="7" t="s">
        <v>64</v>
      </c>
      <c r="B10" s="119">
        <f>'AUTOS NOTA 324-478'!B20:C20</f>
        <v>393515179</v>
      </c>
      <c r="C10" s="119"/>
    </row>
    <row r="11" spans="1:3" x14ac:dyDescent="0.35">
      <c r="A11" s="7" t="s">
        <v>116</v>
      </c>
      <c r="B11" s="120">
        <f>'AUTOS NOTA 324-478'!B40:C40</f>
        <v>275460625.30000001</v>
      </c>
      <c r="C11" s="55"/>
    </row>
    <row r="12" spans="1:3" ht="29" x14ac:dyDescent="0.35">
      <c r="A12" s="7" t="s">
        <v>68</v>
      </c>
      <c r="B12" s="117"/>
      <c r="C12" s="118"/>
    </row>
    <row r="13" spans="1:3" ht="43.5" x14ac:dyDescent="0.35">
      <c r="A13" s="5" t="s">
        <v>69</v>
      </c>
      <c r="B13" s="55"/>
      <c r="C13" s="55"/>
    </row>
    <row r="14" spans="1:3" ht="43.5" x14ac:dyDescent="0.35">
      <c r="A14" s="5" t="s">
        <v>70</v>
      </c>
      <c r="B14" s="55"/>
      <c r="C14" s="55"/>
    </row>
    <row r="15" spans="1:3" x14ac:dyDescent="0.35">
      <c r="A15" s="5" t="s">
        <v>71</v>
      </c>
      <c r="B15" s="6"/>
      <c r="C15" s="6"/>
    </row>
    <row r="16" spans="1:3" x14ac:dyDescent="0.35">
      <c r="A16" s="7" t="s">
        <v>72</v>
      </c>
      <c r="B16" s="55"/>
      <c r="C16" s="55"/>
    </row>
    <row r="17" spans="1:3" x14ac:dyDescent="0.35">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92" t="s">
        <v>130</v>
      </c>
      <c r="B1" s="92"/>
      <c r="C1" s="92"/>
    </row>
    <row r="2" spans="1:3" x14ac:dyDescent="0.35">
      <c r="A2" s="40" t="s">
        <v>11</v>
      </c>
      <c r="B2" s="82" t="str">
        <f>'AUTOS NOTA 321'!B2:C2</f>
        <v>136942211-214869</v>
      </c>
      <c r="C2" s="83"/>
    </row>
    <row r="3" spans="1:3" x14ac:dyDescent="0.35">
      <c r="A3" s="5" t="s">
        <v>1</v>
      </c>
      <c r="B3" s="55" t="str">
        <f>'AUTOS  NOTA 322'!B2:C2</f>
        <v>850013103001-2025-00065-00</v>
      </c>
      <c r="C3" s="55"/>
    </row>
    <row r="4" spans="1:3" x14ac:dyDescent="0.35">
      <c r="A4" s="5" t="s">
        <v>2</v>
      </c>
      <c r="B4" s="55" t="str">
        <f>'AUTOS  NOTA 322'!B3:C3</f>
        <v xml:space="preserve">JUZGADO PRIMERO CIVIL DEL CIRCUITO DE YOPAL </v>
      </c>
      <c r="C4" s="55"/>
    </row>
    <row r="5" spans="1:3" x14ac:dyDescent="0.35">
      <c r="A5" s="5" t="s">
        <v>3</v>
      </c>
      <c r="B5" s="55" t="str">
        <f>'AUTOS  NOTA 322'!B4:C4</f>
        <v>WILFRAN ADOLFO CRUZ BERNAL Y ALLIANZ SEGUROS S.A.</v>
      </c>
      <c r="C5" s="55"/>
    </row>
    <row r="6" spans="1:3" x14ac:dyDescent="0.35">
      <c r="A6" s="5" t="s">
        <v>4</v>
      </c>
      <c r="B6" s="55"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5"/>
    </row>
    <row r="7" spans="1:3" x14ac:dyDescent="0.35">
      <c r="A7" s="5" t="s">
        <v>5</v>
      </c>
      <c r="B7" s="55" t="str">
        <f>'AUTOS  NOTA 322'!B6:C6</f>
        <v>DEMANDA DIRECTA</v>
      </c>
      <c r="C7" s="55"/>
    </row>
    <row r="8" spans="1:3" x14ac:dyDescent="0.35">
      <c r="A8" s="5" t="s">
        <v>102</v>
      </c>
      <c r="B8" s="55" t="str">
        <f>'AUTOS NOTA 324-478'!B18:C18</f>
        <v>PROBABLE</v>
      </c>
      <c r="C8" s="55"/>
    </row>
    <row r="9" spans="1:3" x14ac:dyDescent="0.35">
      <c r="A9" s="7" t="s">
        <v>64</v>
      </c>
      <c r="B9" s="119">
        <f>'AUTOS NOTA 324-478'!B20:C20</f>
        <v>393515179</v>
      </c>
      <c r="C9" s="119"/>
    </row>
    <row r="10" spans="1:3" x14ac:dyDescent="0.35">
      <c r="A10" s="5" t="s">
        <v>131</v>
      </c>
      <c r="B10" s="122">
        <v>0</v>
      </c>
      <c r="C10" s="122"/>
    </row>
    <row r="11" spans="1:3" ht="30" customHeight="1" x14ac:dyDescent="0.35">
      <c r="A11" s="5" t="s">
        <v>191</v>
      </c>
      <c r="B11" s="55"/>
      <c r="C11" s="55"/>
    </row>
    <row r="12" spans="1:3" x14ac:dyDescent="0.35">
      <c r="A12" s="5" t="s">
        <v>192</v>
      </c>
      <c r="B12" s="121"/>
      <c r="C12" s="121"/>
    </row>
    <row r="13" spans="1:3" x14ac:dyDescent="0.35">
      <c r="A13" s="5" t="s">
        <v>193</v>
      </c>
      <c r="B13" s="55"/>
      <c r="C13" s="55"/>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6" ht="26" x14ac:dyDescent="0.35">
      <c r="A1" s="92" t="s">
        <v>132</v>
      </c>
      <c r="B1" s="92"/>
      <c r="C1" s="92"/>
    </row>
    <row r="2" spans="1:6" x14ac:dyDescent="0.35">
      <c r="A2" s="20" t="s">
        <v>11</v>
      </c>
      <c r="B2" s="82" t="str">
        <f>'AUTOS NOTA 321'!B2:C2</f>
        <v>136942211-214869</v>
      </c>
      <c r="C2" s="83"/>
    </row>
    <row r="3" spans="1:6" x14ac:dyDescent="0.35">
      <c r="A3" s="5" t="s">
        <v>1</v>
      </c>
      <c r="B3" s="55" t="str">
        <f>'AUTOS  NOTA 322'!B2:C2</f>
        <v>850013103001-2025-00065-00</v>
      </c>
      <c r="C3" s="55"/>
    </row>
    <row r="4" spans="1:6" x14ac:dyDescent="0.35">
      <c r="A4" s="5" t="s">
        <v>2</v>
      </c>
      <c r="B4" s="55" t="str">
        <f>'AUTOS  NOTA 322'!B3:C3</f>
        <v xml:space="preserve">JUZGADO PRIMERO CIVIL DEL CIRCUITO DE YOPAL </v>
      </c>
      <c r="C4" s="55"/>
    </row>
    <row r="5" spans="1:6" ht="15" customHeight="1" x14ac:dyDescent="0.35">
      <c r="A5" s="5" t="s">
        <v>3</v>
      </c>
      <c r="B5" s="55" t="str">
        <f>'AUTOS  NOTA 322'!B4:C4</f>
        <v>WILFRAN ADOLFO CRUZ BERNAL Y ALLIANZ SEGUROS S.A.</v>
      </c>
      <c r="C5" s="55"/>
    </row>
    <row r="6" spans="1:6" ht="15" customHeight="1" x14ac:dyDescent="0.35">
      <c r="A6" s="5" t="s">
        <v>4</v>
      </c>
      <c r="B6" s="55"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5"/>
    </row>
    <row r="7" spans="1:6" x14ac:dyDescent="0.35">
      <c r="A7" s="5" t="s">
        <v>5</v>
      </c>
      <c r="B7" s="55" t="str">
        <f>'AUTOS  NOTA 322'!B6:C6</f>
        <v>DEMANDA DIRECTA</v>
      </c>
      <c r="C7" s="55"/>
    </row>
    <row r="8" spans="1:6" x14ac:dyDescent="0.35">
      <c r="A8" s="5" t="s">
        <v>133</v>
      </c>
      <c r="B8" s="123">
        <f>'AUTOS NOTA 324-478'!B20:C20</f>
        <v>393515179</v>
      </c>
      <c r="C8" s="123"/>
    </row>
    <row r="9" spans="1:6" x14ac:dyDescent="0.35">
      <c r="A9" s="5" t="s">
        <v>134</v>
      </c>
      <c r="B9" s="55"/>
      <c r="C9" s="55"/>
    </row>
    <row r="10" spans="1:6" ht="111" customHeight="1" x14ac:dyDescent="0.35">
      <c r="A10" s="5" t="s">
        <v>135</v>
      </c>
      <c r="B10" s="55"/>
      <c r="C10" s="55"/>
    </row>
    <row r="11" spans="1:6" ht="21" customHeight="1" x14ac:dyDescent="0.35">
      <c r="A11" s="124"/>
      <c r="B11" s="124"/>
      <c r="C11" s="124"/>
      <c r="E11" t="s">
        <v>57</v>
      </c>
      <c r="F11" s="22">
        <v>0.7</v>
      </c>
    </row>
    <row r="12" spans="1:6" hidden="1" x14ac:dyDescent="0.35">
      <c r="A12" s="125"/>
      <c r="B12" s="125"/>
      <c r="C12" s="125"/>
      <c r="E12" t="s">
        <v>59</v>
      </c>
      <c r="F12" s="23">
        <v>0.3</v>
      </c>
    </row>
    <row r="13" spans="1:6" ht="18.5" x14ac:dyDescent="0.35">
      <c r="A13" s="126" t="s">
        <v>136</v>
      </c>
      <c r="B13" s="126"/>
      <c r="C13" s="126"/>
    </row>
    <row r="14" spans="1:6" x14ac:dyDescent="0.35">
      <c r="A14" s="37" t="s">
        <v>60</v>
      </c>
      <c r="B14" s="97" t="s">
        <v>61</v>
      </c>
      <c r="C14" s="98"/>
    </row>
    <row r="15" spans="1:6" ht="29" x14ac:dyDescent="0.35">
      <c r="A15" s="21" t="s">
        <v>63</v>
      </c>
      <c r="B15" s="127">
        <f>((C17+C18+C20+C21+C25+C23+C27+C29+C24+C28)-C32)*C31*C33</f>
        <v>1000000000</v>
      </c>
      <c r="C15" s="127"/>
    </row>
    <row r="16" spans="1:6" x14ac:dyDescent="0.35">
      <c r="A16" s="7" t="s">
        <v>64</v>
      </c>
      <c r="B16" s="128" t="s">
        <v>53</v>
      </c>
      <c r="C16" s="129"/>
    </row>
    <row r="17" spans="1:3" x14ac:dyDescent="0.35">
      <c r="A17" s="95"/>
      <c r="B17" s="35" t="s">
        <v>54</v>
      </c>
      <c r="C17" s="30">
        <v>1000000000</v>
      </c>
    </row>
    <row r="18" spans="1:3" x14ac:dyDescent="0.35">
      <c r="A18" s="96"/>
      <c r="B18" s="35" t="s">
        <v>55</v>
      </c>
      <c r="C18" s="30">
        <v>0</v>
      </c>
    </row>
    <row r="19" spans="1:3" x14ac:dyDescent="0.35">
      <c r="A19" s="96"/>
      <c r="B19" s="102" t="s">
        <v>56</v>
      </c>
      <c r="C19" s="103"/>
    </row>
    <row r="20" spans="1:3" x14ac:dyDescent="0.35">
      <c r="A20" s="96"/>
      <c r="B20" s="35" t="s">
        <v>98</v>
      </c>
      <c r="C20" s="30">
        <v>0</v>
      </c>
    </row>
    <row r="21" spans="1:3" ht="29" x14ac:dyDescent="0.35">
      <c r="A21" s="96"/>
      <c r="B21" s="35" t="s">
        <v>100</v>
      </c>
      <c r="C21" s="30">
        <v>0</v>
      </c>
    </row>
    <row r="22" spans="1:3" x14ac:dyDescent="0.35">
      <c r="A22" s="96"/>
      <c r="B22" s="102" t="s">
        <v>120</v>
      </c>
      <c r="C22" s="103"/>
    </row>
    <row r="23" spans="1:3" x14ac:dyDescent="0.35">
      <c r="A23" s="96"/>
      <c r="B23" s="35" t="s">
        <v>129</v>
      </c>
      <c r="C23" s="30">
        <v>0</v>
      </c>
    </row>
    <row r="24" spans="1:3" x14ac:dyDescent="0.35">
      <c r="A24" s="96"/>
      <c r="B24" s="35" t="s">
        <v>54</v>
      </c>
      <c r="C24" s="30">
        <v>0</v>
      </c>
    </row>
    <row r="25" spans="1:3" x14ac:dyDescent="0.35">
      <c r="A25" s="96"/>
      <c r="B25" s="35" t="s">
        <v>55</v>
      </c>
      <c r="C25" s="30">
        <v>0</v>
      </c>
    </row>
    <row r="26" spans="1:3" x14ac:dyDescent="0.35">
      <c r="A26" s="96"/>
      <c r="B26" s="102" t="s">
        <v>121</v>
      </c>
      <c r="C26" s="103"/>
    </row>
    <row r="27" spans="1:3" x14ac:dyDescent="0.35">
      <c r="A27" s="96"/>
      <c r="B27" s="35"/>
      <c r="C27" s="30"/>
    </row>
    <row r="28" spans="1:3" x14ac:dyDescent="0.35">
      <c r="A28" s="96"/>
      <c r="B28" s="35" t="s">
        <v>54</v>
      </c>
      <c r="C28" s="30">
        <v>0</v>
      </c>
    </row>
    <row r="29" spans="1:3" x14ac:dyDescent="0.35">
      <c r="A29" s="96"/>
      <c r="B29" s="35" t="s">
        <v>55</v>
      </c>
      <c r="C29" s="30">
        <v>0</v>
      </c>
    </row>
    <row r="30" spans="1:3" x14ac:dyDescent="0.35">
      <c r="A30" s="96"/>
      <c r="B30" s="102" t="s">
        <v>114</v>
      </c>
      <c r="C30" s="103"/>
    </row>
    <row r="31" spans="1:3" x14ac:dyDescent="0.35">
      <c r="A31" s="96"/>
      <c r="B31" s="35" t="s">
        <v>124</v>
      </c>
      <c r="C31" s="31">
        <v>1</v>
      </c>
    </row>
    <row r="32" spans="1:3" x14ac:dyDescent="0.35">
      <c r="A32" s="96"/>
      <c r="B32" s="35" t="s">
        <v>115</v>
      </c>
      <c r="C32" s="32">
        <v>0</v>
      </c>
    </row>
    <row r="33" spans="1:3" x14ac:dyDescent="0.35">
      <c r="A33" s="96"/>
      <c r="B33" s="35" t="s">
        <v>128</v>
      </c>
      <c r="C33" s="31">
        <v>1</v>
      </c>
    </row>
    <row r="34" spans="1:3" x14ac:dyDescent="0.35">
      <c r="A34" s="24" t="s">
        <v>65</v>
      </c>
      <c r="B34" s="99">
        <f>IFERROR(B15*(VLOOKUP(B14,E11:F13,2,0)),16666)</f>
        <v>16666</v>
      </c>
      <c r="C34" s="99"/>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28" t="s">
        <v>126</v>
      </c>
      <c r="M1" t="s">
        <v>76</v>
      </c>
      <c r="N1" t="s">
        <v>57</v>
      </c>
      <c r="O1" t="s">
        <v>117</v>
      </c>
    </row>
    <row r="2" spans="1:15" x14ac:dyDescent="0.35">
      <c r="A2" t="s">
        <v>76</v>
      </c>
      <c r="B2" t="s">
        <v>27</v>
      </c>
      <c r="C2" t="s">
        <v>77</v>
      </c>
      <c r="D2" s="2" t="s">
        <v>78</v>
      </c>
      <c r="E2" s="1" t="s">
        <v>79</v>
      </c>
      <c r="F2" s="2" t="s">
        <v>61</v>
      </c>
      <c r="G2" s="4">
        <v>0.7</v>
      </c>
      <c r="H2" t="s">
        <v>7</v>
      </c>
      <c r="I2" t="s">
        <v>80</v>
      </c>
      <c r="K2" t="s">
        <v>104</v>
      </c>
      <c r="L2" s="28" t="s">
        <v>105</v>
      </c>
      <c r="M2" t="s">
        <v>81</v>
      </c>
      <c r="N2" t="s">
        <v>59</v>
      </c>
      <c r="O2" t="s">
        <v>27</v>
      </c>
    </row>
    <row r="3" spans="1:15" x14ac:dyDescent="0.35">
      <c r="A3" t="s">
        <v>81</v>
      </c>
      <c r="C3" t="s">
        <v>82</v>
      </c>
      <c r="D3" s="2" t="s">
        <v>83</v>
      </c>
      <c r="E3" s="1" t="s">
        <v>84</v>
      </c>
      <c r="F3" s="2" t="s">
        <v>59</v>
      </c>
      <c r="G3" s="4">
        <v>0.3</v>
      </c>
      <c r="H3" t="s">
        <v>85</v>
      </c>
      <c r="I3" t="s">
        <v>86</v>
      </c>
      <c r="L3" s="28"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28" t="s">
        <v>108</v>
      </c>
    </row>
    <row r="6" spans="1:15" x14ac:dyDescent="0.35">
      <c r="E6" s="1" t="s">
        <v>94</v>
      </c>
      <c r="I6" t="s">
        <v>95</v>
      </c>
      <c r="L6" s="28" t="s">
        <v>127</v>
      </c>
    </row>
    <row r="7" spans="1:15" x14ac:dyDescent="0.35">
      <c r="E7" s="1" t="s">
        <v>96</v>
      </c>
      <c r="I7" t="s">
        <v>119</v>
      </c>
      <c r="L7" s="28" t="s">
        <v>109</v>
      </c>
    </row>
    <row r="8" spans="1:15" x14ac:dyDescent="0.35">
      <c r="E8" s="1" t="s">
        <v>97</v>
      </c>
      <c r="L8" s="28" t="s">
        <v>120</v>
      </c>
    </row>
    <row r="9" spans="1:15" x14ac:dyDescent="0.35">
      <c r="L9" s="28" t="s">
        <v>110</v>
      </c>
    </row>
    <row r="10" spans="1:15" x14ac:dyDescent="0.35">
      <c r="L10" s="28" t="s">
        <v>111</v>
      </c>
    </row>
    <row r="11" spans="1:15" x14ac:dyDescent="0.35">
      <c r="L11" s="28" t="s">
        <v>112</v>
      </c>
    </row>
    <row r="12" spans="1:15" x14ac:dyDescent="0.35">
      <c r="L12" s="28" t="s">
        <v>113</v>
      </c>
    </row>
    <row r="13" spans="1:15" x14ac:dyDescent="0.35">
      <c r="L13" s="28" t="s">
        <v>123</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F3A022-14CF-46D5-8131-E943E7D11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LENOVO</cp:lastModifiedBy>
  <cp:revision/>
  <dcterms:created xsi:type="dcterms:W3CDTF">2020-12-07T14:41:17Z</dcterms:created>
  <dcterms:modified xsi:type="dcterms:W3CDTF">2025-06-24T22:13:11Z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