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Paola Astudillo\Downloads\"/>
    </mc:Choice>
  </mc:AlternateContent>
  <xr:revisionPtr revIDLastSave="0" documentId="13_ncr:1_{B39740F0-C87D-43FA-81D6-5B4D04E69F59}" xr6:coauthVersionLast="47" xr6:coauthVersionMax="47" xr10:uidLastSave="{00000000-0000-0000-0000-000000000000}"/>
  <bookViews>
    <workbookView xWindow="-108" yWindow="-108" windowWidth="23256" windowHeight="12456" xr2:uid="{9FC34AE3-6CFB-43DC-A7C8-01A7FF45BA44}"/>
  </bookViews>
  <sheets>
    <sheet name="LIQ. PRETENSIONES DEMAND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29" i="1"/>
  <c r="F28" i="1"/>
  <c r="B28" i="1"/>
  <c r="F24" i="1"/>
  <c r="D24" i="1"/>
  <c r="E24" i="1"/>
  <c r="E16" i="1"/>
  <c r="E12" i="1"/>
  <c r="F12" i="1" s="1"/>
  <c r="E8" i="1"/>
  <c r="F8" i="1" s="1"/>
  <c r="F25" i="1" l="1"/>
  <c r="F13" i="1"/>
  <c r="F9" i="1"/>
  <c r="D16" i="1"/>
  <c r="F16" i="1" s="1"/>
  <c r="E20" i="1"/>
  <c r="F20" i="1" s="1"/>
  <c r="F21" i="1" s="1"/>
  <c r="F17" i="1" l="1"/>
</calcChain>
</file>

<file path=xl/sharedStrings.xml><?xml version="1.0" encoding="utf-8"?>
<sst xmlns="http://schemas.openxmlformats.org/spreadsheetml/2006/main" count="36" uniqueCount="16">
  <si>
    <t>LIQUIDACIÓN DE LAS PRETENSIONES DE LA DEMANDA</t>
  </si>
  <si>
    <t>DESDE</t>
  </si>
  <si>
    <t>HASTA</t>
  </si>
  <si>
    <t xml:space="preserve">SALARIO </t>
  </si>
  <si>
    <t>DÍAS</t>
  </si>
  <si>
    <t>PRIMAS</t>
  </si>
  <si>
    <t>TOTAL ADEUDADO</t>
  </si>
  <si>
    <t>CESANTÍAS</t>
  </si>
  <si>
    <t>INTERESES</t>
  </si>
  <si>
    <t>SALARIO</t>
  </si>
  <si>
    <t>VACACIONES</t>
  </si>
  <si>
    <t>Total Liquidación:</t>
  </si>
  <si>
    <t xml:space="preserve">Nota 1: Las pretensiones de la demanda van encaminadas a: 
1.       Que se declare la existencia de contrato de trabajo por duración de la obra o labor entre el demandante y LUIS ALBERTO GONZÁLEZ CHAUX desde el 28/09/2022. 
2.       Que se declare que el demandante era sujeto de estabilidad laboral reforzada por fuero de salud al momento de la terminación del contrato el 27/07/2023. 
3.       Que se declare que el Departamento de Antioquia es solidariamente responsable conforme al Art. 34 del CST 
4.       Que se declare que la EQUIDAD SEGUROS GENERALES O.C, debe responder como llamada en garantía por las obligaciones laborales a que haya lugar 
5.       Que se condene a LUIS ALLBERTO GONZÁLEZ CHAUX al reintegro del trabajador 
6.       Que se condene a las demandadas a pagar los salarios, cesantías, intereses a las cesantías, prima de servicios y vacaciones desde el 27/07/2023 fecha del despido hasta que se efectúe el reintegro. 
7.       Que se condene al pago consistente en 180 días de salario conforme al Art. 26 de la Ley 361 de 1997 
8.       Subsidiariamente solicita el pago de la indemnización del Art. 64 del CST, el pago final de la liquidación definitiva de prestaciones sociales, la sanción moratoria del Art. 65 del CST, y la indexación de las condenas. </t>
  </si>
  <si>
    <t>Nota 2: La liquidación se realiza de conformidad con la vigencia del amparo de salarios, prestaciones sociales e indemnizaciones, esto es desde el 27/07/2023 (fecha fin relación laboral) al 02/08/2023 (fecha fin del amparo).</t>
  </si>
  <si>
    <t>SALARIO DIARIO</t>
  </si>
  <si>
    <t>INDEMNIZACIÓN ART. 26 - LEY 361 DE 1997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</si>
</sst>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 #,##0_-;\-* #,##0_-;_-* &quot;-&quot;??_-;_-@_-"/>
    <numFmt numFmtId="165" formatCode="_ &quot;$&quot;\ * #,##0_ ;_ &quot;$&quot;\ * \-#,##0_ ;_ &quot;$&quot;\ * &quot;-&quot;_ ;_ @_ "/>
    <numFmt numFmtId="166" formatCode="_ * #,##0_ ;_ * \-#,##0_ ;_ * &quot;-&quot;_ ;_ @_ "/>
    <numFmt numFmtId="167" formatCode="_ &quot;$&quot;\ * #,##0.00_ ;_ &quot;$&quot;\ * \-#,##0.00_ ;_ &quot;$&quot;\ * &quot;-&quot;??_ ;_ @_ "/>
  </numFmts>
  <fonts count="13" x14ac:knownFonts="1">
    <font>
      <sz val="11"/>
      <color theme="1"/>
      <name val="Calibri"/>
      <family val="2"/>
      <scheme val="minor"/>
    </font>
    <font>
      <sz val="11"/>
      <color theme="1"/>
      <name val="Calibri"/>
      <family val="2"/>
      <scheme val="minor"/>
    </font>
    <font>
      <sz val="9"/>
      <color theme="1"/>
      <name val="Calibri"/>
      <family val="2"/>
      <scheme val="minor"/>
    </font>
    <font>
      <sz val="10"/>
      <name val="Arial"/>
      <family val="2"/>
    </font>
    <font>
      <sz val="10"/>
      <color rgb="FF000000"/>
      <name val="Calibri"/>
      <family val="2"/>
      <scheme val="minor"/>
    </font>
    <font>
      <sz val="10"/>
      <color theme="1"/>
      <name val="Calibri"/>
      <family val="2"/>
      <scheme val="minor"/>
    </font>
    <font>
      <b/>
      <sz val="10"/>
      <color theme="1"/>
      <name val="Calibri"/>
      <family val="2"/>
      <scheme val="minor"/>
    </font>
    <font>
      <sz val="11"/>
      <color theme="1"/>
      <name val="Aptos Narrow"/>
      <family val="2"/>
    </font>
    <font>
      <sz val="9"/>
      <color rgb="FF000000"/>
      <name val="Aptos Narrow"/>
      <family val="2"/>
    </font>
    <font>
      <b/>
      <u/>
      <sz val="11"/>
      <color theme="1"/>
      <name val="Aptos Narrow"/>
      <family val="2"/>
    </font>
    <font>
      <sz val="11"/>
      <color rgb="FF000000"/>
      <name val="Aptos Narrow"/>
      <family val="2"/>
    </font>
    <font>
      <b/>
      <sz val="11"/>
      <color theme="1"/>
      <name val="Aptos Narrow"/>
      <family val="2"/>
    </font>
    <font>
      <b/>
      <u val="singleAccounting"/>
      <sz val="11"/>
      <color rgb="FFFFFFFF"/>
      <name val="Aptos Narrow"/>
      <family val="2"/>
    </font>
  </fonts>
  <fills count="8">
    <fill>
      <patternFill patternType="none"/>
    </fill>
    <fill>
      <patternFill patternType="gray125"/>
    </fill>
    <fill>
      <patternFill patternType="solid">
        <fgColor rgb="FF92D050"/>
        <bgColor indexed="64"/>
      </patternFill>
    </fill>
    <fill>
      <patternFill patternType="solid">
        <fgColor rgb="FFD9E1F2"/>
        <bgColor rgb="FF000000"/>
      </patternFill>
    </fill>
    <fill>
      <patternFill patternType="solid">
        <fgColor theme="8" tint="0.79998168889431442"/>
        <bgColor indexed="64"/>
      </patternFill>
    </fill>
    <fill>
      <patternFill patternType="solid">
        <fgColor rgb="FF2F75B5"/>
        <bgColor rgb="FF000000"/>
      </patternFill>
    </fill>
    <fill>
      <patternFill patternType="solid">
        <fgColor theme="0"/>
        <bgColor indexed="64"/>
      </patternFill>
    </fill>
    <fill>
      <patternFill patternType="solid">
        <fgColor theme="4"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13">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166"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53">
    <xf numFmtId="0" fontId="0" fillId="0" borderId="0" xfId="0"/>
    <xf numFmtId="0" fontId="2" fillId="0" borderId="0" xfId="0" applyFont="1"/>
    <xf numFmtId="0" fontId="5" fillId="0" borderId="0" xfId="0" applyFont="1"/>
    <xf numFmtId="0" fontId="6" fillId="0" borderId="0" xfId="0" applyFont="1" applyAlignment="1">
      <alignment horizontal="center"/>
    </xf>
    <xf numFmtId="0" fontId="4" fillId="0" borderId="0" xfId="0" applyFont="1" applyAlignment="1">
      <alignment horizontal="center" vertical="center" wrapText="1"/>
    </xf>
    <xf numFmtId="0" fontId="0" fillId="0" borderId="0" xfId="0" applyFill="1"/>
    <xf numFmtId="0" fontId="7" fillId="0" borderId="0" xfId="0" applyFont="1"/>
    <xf numFmtId="0" fontId="9" fillId="2" borderId="1" xfId="0" applyFont="1" applyFill="1" applyBorder="1" applyAlignment="1">
      <alignment horizontal="center"/>
    </xf>
    <xf numFmtId="0" fontId="11" fillId="4" borderId="2" xfId="0" applyFont="1" applyFill="1" applyBorder="1" applyAlignment="1">
      <alignment horizontal="center"/>
    </xf>
    <xf numFmtId="164" fontId="11" fillId="4" borderId="2" xfId="1" applyNumberFormat="1" applyFont="1" applyFill="1" applyBorder="1" applyAlignment="1">
      <alignment horizontal="center"/>
    </xf>
    <xf numFmtId="14" fontId="7" fillId="6" borderId="2" xfId="0" applyNumberFormat="1" applyFont="1" applyFill="1" applyBorder="1" applyAlignment="1">
      <alignment horizontal="center"/>
    </xf>
    <xf numFmtId="44" fontId="7" fillId="6" borderId="2" xfId="12" applyFont="1" applyFill="1" applyBorder="1" applyAlignment="1">
      <alignment horizontal="center"/>
    </xf>
    <xf numFmtId="164" fontId="7" fillId="0" borderId="2" xfId="1" applyNumberFormat="1" applyFont="1" applyBorder="1"/>
    <xf numFmtId="164" fontId="7" fillId="0" borderId="2" xfId="1" applyNumberFormat="1" applyFont="1" applyFill="1" applyBorder="1"/>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3"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164" fontId="11" fillId="2" borderId="2" xfId="1" applyNumberFormat="1" applyFont="1" applyFill="1" applyBorder="1"/>
    <xf numFmtId="0" fontId="7" fillId="0" borderId="4" xfId="0" applyFont="1" applyBorder="1" applyAlignment="1">
      <alignment wrapText="1"/>
    </xf>
    <xf numFmtId="0" fontId="7" fillId="0" borderId="5" xfId="0" applyFont="1" applyBorder="1" applyAlignment="1">
      <alignment wrapText="1"/>
    </xf>
    <xf numFmtId="0" fontId="11" fillId="0" borderId="2" xfId="0" applyFont="1" applyBorder="1" applyAlignment="1">
      <alignment horizontal="center"/>
    </xf>
    <xf numFmtId="164" fontId="11" fillId="6" borderId="2" xfId="0" applyNumberFormat="1" applyFont="1" applyFill="1" applyBorder="1" applyAlignment="1">
      <alignment horizontal="center"/>
    </xf>
    <xf numFmtId="164" fontId="7" fillId="6" borderId="2" xfId="1" applyNumberFormat="1" applyFont="1" applyFill="1" applyBorder="1"/>
    <xf numFmtId="164" fontId="7" fillId="6" borderId="2" xfId="1" applyNumberFormat="1" applyFont="1" applyFill="1" applyBorder="1" applyAlignment="1">
      <alignment horizontal="center"/>
    </xf>
    <xf numFmtId="164" fontId="7" fillId="0" borderId="2" xfId="1" applyNumberFormat="1" applyFont="1" applyFill="1" applyBorder="1" applyAlignment="1">
      <alignment horizontal="center"/>
    </xf>
    <xf numFmtId="164" fontId="11" fillId="2" borderId="3" xfId="1" applyNumberFormat="1" applyFont="1" applyFill="1" applyBorder="1" applyAlignment="1">
      <alignment horizontal="center"/>
    </xf>
    <xf numFmtId="0" fontId="11" fillId="0" borderId="3" xfId="0"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applyAlignment="1">
      <alignment horizontal="center"/>
    </xf>
    <xf numFmtId="164" fontId="11" fillId="0" borderId="3" xfId="1" applyNumberFormat="1" applyFont="1" applyFill="1" applyBorder="1" applyAlignment="1">
      <alignment horizontal="center"/>
    </xf>
    <xf numFmtId="0" fontId="7" fillId="0" borderId="0" xfId="0" applyFont="1" applyFill="1"/>
    <xf numFmtId="0" fontId="11" fillId="7" borderId="3" xfId="0" applyFont="1" applyFill="1" applyBorder="1" applyAlignment="1">
      <alignment horizontal="center"/>
    </xf>
    <xf numFmtId="0" fontId="11" fillId="7" borderId="6" xfId="0" applyFont="1" applyFill="1" applyBorder="1" applyAlignment="1">
      <alignment horizontal="center"/>
    </xf>
    <xf numFmtId="44" fontId="10" fillId="0" borderId="3" xfId="0" applyNumberFormat="1" applyFont="1" applyBorder="1" applyAlignment="1">
      <alignment horizontal="center"/>
    </xf>
    <xf numFmtId="14" fontId="10" fillId="0" borderId="6" xfId="0" applyNumberFormat="1" applyFont="1" applyBorder="1" applyAlignment="1">
      <alignment horizontal="center"/>
    </xf>
    <xf numFmtId="14" fontId="10" fillId="0" borderId="7" xfId="0" applyNumberFormat="1" applyFont="1" applyBorder="1" applyAlignment="1">
      <alignment horizontal="center"/>
    </xf>
    <xf numFmtId="44" fontId="10" fillId="0" borderId="2" xfId="12" applyFont="1" applyBorder="1" applyAlignment="1">
      <alignment horizontal="center"/>
    </xf>
    <xf numFmtId="0" fontId="12" fillId="5" borderId="3" xfId="0" applyFont="1" applyFill="1" applyBorder="1" applyAlignment="1">
      <alignment horizontal="center"/>
    </xf>
    <xf numFmtId="0" fontId="12" fillId="5" borderId="6" xfId="0" applyFont="1" applyFill="1" applyBorder="1" applyAlignment="1">
      <alignment horizontal="center"/>
    </xf>
    <xf numFmtId="0" fontId="12" fillId="5" borderId="7" xfId="0" applyFont="1" applyFill="1" applyBorder="1" applyAlignment="1">
      <alignment horizontal="center"/>
    </xf>
    <xf numFmtId="164" fontId="12" fillId="5" borderId="2" xfId="0" applyNumberFormat="1" applyFont="1" applyFill="1" applyBorder="1"/>
    <xf numFmtId="0" fontId="8" fillId="3" borderId="2"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4" xfId="0" applyFont="1" applyFill="1" applyBorder="1" applyAlignment="1">
      <alignment horizontal="center" vertical="center" wrapText="1"/>
    </xf>
  </cellXfs>
  <cellStyles count="13">
    <cellStyle name="Millares" xfId="1" builtinId="3"/>
    <cellStyle name="Millares [0] 2" xfId="5" xr:uid="{D45F5FD5-E360-44B2-9349-BB260D084681}"/>
    <cellStyle name="Millares 2" xfId="8" xr:uid="{258689CB-D991-423B-B5BD-A5A636B06414}"/>
    <cellStyle name="Millares 3" xfId="10" xr:uid="{0E41F08C-75E0-4E4F-A81B-2B5755EBEAB1}"/>
    <cellStyle name="Millares 4" xfId="2" xr:uid="{8BCDA86B-E1A2-4CA4-B01E-51ECD2B852E1}"/>
    <cellStyle name="Moneda" xfId="12" builtinId="4"/>
    <cellStyle name="Moneda [0] 2" xfId="7" xr:uid="{C26A8AC3-7600-42EA-AA91-341523FD88B1}"/>
    <cellStyle name="Moneda 2" xfId="6" xr:uid="{71D6B488-A365-4472-8079-41265511CCA9}"/>
    <cellStyle name="Moneda 3" xfId="9" xr:uid="{61155606-8A75-4F85-93B9-0D361E770C68}"/>
    <cellStyle name="Moneda 4" xfId="11" xr:uid="{2C448203-C344-465E-A212-D33BCB45BECD}"/>
    <cellStyle name="Moneda 5" xfId="3" xr:uid="{803DDB03-02FB-4ECA-AF8E-5EC3BA3CA0D0}"/>
    <cellStyle name="Normal" xfId="0" builtinId="0"/>
    <cellStyle name="Normal 2" xfId="4" xr:uid="{6DA13D8C-BA40-4238-98DC-24FB13437C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713661</xdr:colOff>
      <xdr:row>3</xdr:row>
      <xdr:rowOff>161925</xdr:rowOff>
    </xdr:to>
    <xdr:pic>
      <xdr:nvPicPr>
        <xdr:cNvPr id="2" name="Imagen 1">
          <a:extLst>
            <a:ext uri="{FF2B5EF4-FFF2-40B4-BE49-F238E27FC236}">
              <a16:creationId xmlns:a16="http://schemas.microsoft.com/office/drawing/2014/main" id="{FDA78D4B-7570-47BD-B374-5B98B70C8C8A}"/>
            </a:ext>
          </a:extLst>
        </xdr:cNvPr>
        <xdr:cNvPicPr>
          <a:picLocks noChangeAspect="1"/>
        </xdr:cNvPicPr>
      </xdr:nvPicPr>
      <xdr:blipFill>
        <a:blip xmlns:r="http://schemas.openxmlformats.org/officeDocument/2006/relationships" r:embed="rId1"/>
        <a:stretch>
          <a:fillRect/>
        </a:stretch>
      </xdr:blipFill>
      <xdr:spPr>
        <a:xfrm>
          <a:off x="1666874" y="0"/>
          <a:ext cx="2837737" cy="73342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C1CC-0E93-4BA0-8F67-2F966767A2CF}">
  <dimension ref="A1:T50"/>
  <sheetViews>
    <sheetView tabSelected="1" topLeftCell="A6" workbookViewId="0">
      <selection activeCell="F31" sqref="F31"/>
    </sheetView>
  </sheetViews>
  <sheetFormatPr baseColWidth="10" defaultColWidth="11.44140625" defaultRowHeight="14.4" x14ac:dyDescent="0.3"/>
  <cols>
    <col min="2" max="3" width="11.5546875" bestFit="1" customWidth="1"/>
    <col min="4" max="4" width="22.44140625" customWidth="1"/>
    <col min="5" max="5" width="15.33203125" customWidth="1"/>
    <col min="6" max="6" width="18.44140625" customWidth="1"/>
    <col min="7" max="7" width="11.5546875" bestFit="1" customWidth="1"/>
    <col min="8" max="8" width="11.5546875" customWidth="1"/>
    <col min="9" max="10" width="11.5546875" bestFit="1" customWidth="1"/>
    <col min="15" max="18" width="11.5546875" bestFit="1" customWidth="1"/>
    <col min="19" max="19" width="12" bestFit="1" customWidth="1"/>
  </cols>
  <sheetData>
    <row r="1" spans="2:20" x14ac:dyDescent="0.3">
      <c r="B1" s="1"/>
      <c r="C1" s="1"/>
      <c r="D1" s="1"/>
      <c r="E1" s="1"/>
      <c r="F1" s="1"/>
      <c r="G1" s="1"/>
      <c r="H1" s="1"/>
    </row>
    <row r="2" spans="2:20" x14ac:dyDescent="0.3">
      <c r="B2" s="1"/>
      <c r="C2" s="1"/>
      <c r="D2" s="1"/>
      <c r="E2" s="1"/>
      <c r="F2" s="1"/>
      <c r="G2" s="1"/>
      <c r="H2" s="1"/>
    </row>
    <row r="3" spans="2:20" x14ac:dyDescent="0.3">
      <c r="B3" s="1"/>
      <c r="C3" s="1"/>
      <c r="D3" s="1"/>
      <c r="E3" s="1"/>
      <c r="F3" s="1"/>
      <c r="G3" s="1"/>
      <c r="H3" s="1"/>
    </row>
    <row r="4" spans="2:20" x14ac:dyDescent="0.3">
      <c r="B4" s="1"/>
      <c r="C4" s="1"/>
      <c r="D4" s="1"/>
      <c r="E4" s="1"/>
      <c r="F4" s="1"/>
      <c r="G4" s="1"/>
      <c r="H4" s="1"/>
    </row>
    <row r="5" spans="2:20" ht="15" customHeight="1" x14ac:dyDescent="0.3">
      <c r="B5" s="7" t="s">
        <v>0</v>
      </c>
      <c r="C5" s="7"/>
      <c r="D5" s="7"/>
      <c r="E5" s="7"/>
      <c r="F5" s="7"/>
      <c r="G5" s="6"/>
      <c r="H5" s="6"/>
      <c r="I5" s="6"/>
      <c r="J5" s="6"/>
      <c r="K5" s="6"/>
      <c r="L5" s="6"/>
      <c r="M5" s="6"/>
      <c r="N5" s="6"/>
      <c r="O5" s="6"/>
      <c r="P5" s="6"/>
      <c r="Q5" s="2"/>
      <c r="R5" s="2"/>
      <c r="S5" s="2"/>
      <c r="T5" s="2"/>
    </row>
    <row r="6" spans="2:20" ht="15" customHeight="1" x14ac:dyDescent="0.3">
      <c r="B6" s="6"/>
      <c r="C6" s="6"/>
      <c r="D6" s="6"/>
      <c r="E6" s="6"/>
      <c r="F6" s="6"/>
      <c r="G6" s="6"/>
      <c r="H6" s="6"/>
      <c r="I6" s="43" t="s">
        <v>12</v>
      </c>
      <c r="J6" s="43"/>
      <c r="K6" s="43"/>
      <c r="L6" s="43"/>
      <c r="M6" s="43"/>
      <c r="N6" s="43"/>
      <c r="O6" s="43"/>
      <c r="P6" s="6"/>
      <c r="Q6" s="2"/>
      <c r="R6" s="2"/>
      <c r="S6" s="2"/>
      <c r="T6" s="2"/>
    </row>
    <row r="7" spans="2:20" x14ac:dyDescent="0.3">
      <c r="B7" s="8" t="s">
        <v>1</v>
      </c>
      <c r="C7" s="8" t="s">
        <v>2</v>
      </c>
      <c r="D7" s="8" t="s">
        <v>3</v>
      </c>
      <c r="E7" s="8" t="s">
        <v>4</v>
      </c>
      <c r="F7" s="9" t="s">
        <v>5</v>
      </c>
      <c r="G7" s="6"/>
      <c r="H7" s="6"/>
      <c r="I7" s="43"/>
      <c r="J7" s="43"/>
      <c r="K7" s="43"/>
      <c r="L7" s="43"/>
      <c r="M7" s="43"/>
      <c r="N7" s="43"/>
      <c r="O7" s="43"/>
      <c r="P7" s="6"/>
      <c r="Q7" s="2"/>
      <c r="R7" s="2"/>
      <c r="S7" s="2"/>
      <c r="T7" s="2"/>
    </row>
    <row r="8" spans="2:20" ht="14.4" customHeight="1" x14ac:dyDescent="0.3">
      <c r="B8" s="10">
        <v>45134</v>
      </c>
      <c r="C8" s="10">
        <v>45140</v>
      </c>
      <c r="D8" s="11">
        <v>2500000</v>
      </c>
      <c r="E8" s="12">
        <f>DAYS360(B8,C8)+1</f>
        <v>6</v>
      </c>
      <c r="F8" s="13">
        <f>(D8*E8)/360</f>
        <v>41666.666666666664</v>
      </c>
      <c r="G8" s="14"/>
      <c r="H8" s="15"/>
      <c r="I8" s="43"/>
      <c r="J8" s="43"/>
      <c r="K8" s="43"/>
      <c r="L8" s="43"/>
      <c r="M8" s="43"/>
      <c r="N8" s="43"/>
      <c r="O8" s="43"/>
      <c r="P8" s="6"/>
      <c r="Q8" s="2"/>
      <c r="R8" s="2"/>
      <c r="S8" s="2"/>
      <c r="T8" s="2"/>
    </row>
    <row r="9" spans="2:20" ht="15" customHeight="1" x14ac:dyDescent="0.3">
      <c r="B9" s="16" t="s">
        <v>6</v>
      </c>
      <c r="C9" s="17"/>
      <c r="D9" s="17"/>
      <c r="E9" s="18"/>
      <c r="F9" s="19">
        <f>SUM(F8:F8)</f>
        <v>41666.666666666664</v>
      </c>
      <c r="G9" s="20"/>
      <c r="H9" s="21"/>
      <c r="I9" s="43"/>
      <c r="J9" s="43"/>
      <c r="K9" s="43"/>
      <c r="L9" s="43"/>
      <c r="M9" s="43"/>
      <c r="N9" s="43"/>
      <c r="O9" s="43"/>
      <c r="P9" s="6"/>
      <c r="T9" s="2"/>
    </row>
    <row r="10" spans="2:20" x14ac:dyDescent="0.3">
      <c r="B10" s="6"/>
      <c r="C10" s="6"/>
      <c r="D10" s="6"/>
      <c r="E10" s="6"/>
      <c r="F10" s="6"/>
      <c r="G10" s="6"/>
      <c r="H10" s="6"/>
      <c r="I10" s="43"/>
      <c r="J10" s="43"/>
      <c r="K10" s="43"/>
      <c r="L10" s="43"/>
      <c r="M10" s="43"/>
      <c r="N10" s="43"/>
      <c r="O10" s="43"/>
      <c r="P10" s="6"/>
      <c r="T10" s="2"/>
    </row>
    <row r="11" spans="2:20" x14ac:dyDescent="0.3">
      <c r="B11" s="8" t="s">
        <v>1</v>
      </c>
      <c r="C11" s="8" t="s">
        <v>2</v>
      </c>
      <c r="D11" s="8" t="s">
        <v>3</v>
      </c>
      <c r="E11" s="8" t="s">
        <v>4</v>
      </c>
      <c r="F11" s="9" t="s">
        <v>7</v>
      </c>
      <c r="G11" s="6"/>
      <c r="H11" s="6"/>
      <c r="I11" s="43"/>
      <c r="J11" s="43"/>
      <c r="K11" s="43"/>
      <c r="L11" s="43"/>
      <c r="M11" s="43"/>
      <c r="N11" s="43"/>
      <c r="O11" s="43"/>
      <c r="P11" s="6"/>
      <c r="T11" s="2"/>
    </row>
    <row r="12" spans="2:20" x14ac:dyDescent="0.3">
      <c r="B12" s="10">
        <v>45134</v>
      </c>
      <c r="C12" s="10">
        <v>45140</v>
      </c>
      <c r="D12" s="11">
        <v>2500000</v>
      </c>
      <c r="E12" s="12">
        <f>DAYS360(B12,C12)+1</f>
        <v>6</v>
      </c>
      <c r="F12" s="13">
        <f>(D12*E12)/360</f>
        <v>41666.666666666664</v>
      </c>
      <c r="G12" s="6"/>
      <c r="H12" s="6"/>
      <c r="I12" s="43"/>
      <c r="J12" s="43"/>
      <c r="K12" s="43"/>
      <c r="L12" s="43"/>
      <c r="M12" s="43"/>
      <c r="N12" s="43"/>
      <c r="O12" s="43"/>
      <c r="P12" s="6"/>
      <c r="T12" s="2"/>
    </row>
    <row r="13" spans="2:20" x14ac:dyDescent="0.3">
      <c r="B13" s="22" t="s">
        <v>6</v>
      </c>
      <c r="C13" s="22"/>
      <c r="D13" s="22"/>
      <c r="E13" s="22"/>
      <c r="F13" s="19">
        <f>SUM(F12:F12)</f>
        <v>41666.666666666664</v>
      </c>
      <c r="G13" s="6"/>
      <c r="H13" s="6"/>
      <c r="I13" s="43"/>
      <c r="J13" s="43"/>
      <c r="K13" s="43"/>
      <c r="L13" s="43"/>
      <c r="M13" s="43"/>
      <c r="N13" s="43"/>
      <c r="O13" s="43"/>
      <c r="P13" s="6"/>
      <c r="T13" s="2"/>
    </row>
    <row r="14" spans="2:20" x14ac:dyDescent="0.3">
      <c r="B14" s="6"/>
      <c r="C14" s="6"/>
      <c r="D14" s="6"/>
      <c r="E14" s="6"/>
      <c r="F14" s="6"/>
      <c r="G14" s="6"/>
      <c r="H14" s="6"/>
      <c r="I14" s="43"/>
      <c r="J14" s="43"/>
      <c r="K14" s="43"/>
      <c r="L14" s="43"/>
      <c r="M14" s="43"/>
      <c r="N14" s="43"/>
      <c r="O14" s="43"/>
      <c r="P14" s="6"/>
      <c r="T14" s="2"/>
    </row>
    <row r="15" spans="2:20" ht="15" customHeight="1" x14ac:dyDescent="0.3">
      <c r="B15" s="8" t="s">
        <v>1</v>
      </c>
      <c r="C15" s="8" t="s">
        <v>2</v>
      </c>
      <c r="D15" s="8" t="s">
        <v>7</v>
      </c>
      <c r="E15" s="8" t="s">
        <v>4</v>
      </c>
      <c r="F15" s="9" t="s">
        <v>8</v>
      </c>
      <c r="G15" s="6"/>
      <c r="H15" s="6"/>
      <c r="I15" s="43"/>
      <c r="J15" s="43"/>
      <c r="K15" s="43"/>
      <c r="L15" s="43"/>
      <c r="M15" s="43"/>
      <c r="N15" s="43"/>
      <c r="O15" s="43"/>
      <c r="P15" s="6"/>
      <c r="T15" s="2"/>
    </row>
    <row r="16" spans="2:20" x14ac:dyDescent="0.3">
      <c r="B16" s="10">
        <v>45134</v>
      </c>
      <c r="C16" s="10">
        <v>45140</v>
      </c>
      <c r="D16" s="23">
        <f>F12</f>
        <v>41666.666666666664</v>
      </c>
      <c r="E16" s="24">
        <f t="shared" ref="E16" si="0">DAYS360(B16,C16)+1</f>
        <v>6</v>
      </c>
      <c r="F16" s="25">
        <f>(D16*E16*0.12)/360</f>
        <v>83.333333333333329</v>
      </c>
      <c r="G16" s="6"/>
      <c r="H16" s="6"/>
      <c r="I16" s="43"/>
      <c r="J16" s="43"/>
      <c r="K16" s="43"/>
      <c r="L16" s="43"/>
      <c r="M16" s="43"/>
      <c r="N16" s="43"/>
      <c r="O16" s="43"/>
      <c r="P16" s="6"/>
      <c r="T16" s="2"/>
    </row>
    <row r="17" spans="1:20" ht="15" customHeight="1" x14ac:dyDescent="0.3">
      <c r="B17" s="16" t="s">
        <v>6</v>
      </c>
      <c r="C17" s="17"/>
      <c r="D17" s="17"/>
      <c r="E17" s="18"/>
      <c r="F17" s="19">
        <f>+SUM(F16:F16)</f>
        <v>83.333333333333329</v>
      </c>
      <c r="G17" s="6"/>
      <c r="H17" s="6"/>
      <c r="I17" s="43"/>
      <c r="J17" s="43"/>
      <c r="K17" s="43"/>
      <c r="L17" s="43"/>
      <c r="M17" s="43"/>
      <c r="N17" s="43"/>
      <c r="O17" s="43"/>
      <c r="P17" s="6"/>
      <c r="T17" s="2"/>
    </row>
    <row r="18" spans="1:20" ht="15" customHeight="1" x14ac:dyDescent="0.3">
      <c r="B18" s="6"/>
      <c r="C18" s="6"/>
      <c r="D18" s="6"/>
      <c r="E18" s="6"/>
      <c r="F18" s="6"/>
      <c r="G18" s="6"/>
      <c r="H18" s="6"/>
      <c r="I18" s="43"/>
      <c r="J18" s="43"/>
      <c r="K18" s="43"/>
      <c r="L18" s="43"/>
      <c r="M18" s="43"/>
      <c r="N18" s="43"/>
      <c r="O18" s="43"/>
      <c r="P18" s="6"/>
      <c r="T18" s="2"/>
    </row>
    <row r="19" spans="1:20" ht="15" customHeight="1" x14ac:dyDescent="0.3">
      <c r="B19" s="8" t="s">
        <v>1</v>
      </c>
      <c r="C19" s="8" t="s">
        <v>2</v>
      </c>
      <c r="D19" s="8" t="s">
        <v>9</v>
      </c>
      <c r="E19" s="8" t="s">
        <v>4</v>
      </c>
      <c r="F19" s="9" t="s">
        <v>10</v>
      </c>
      <c r="G19" s="6"/>
      <c r="H19" s="6"/>
      <c r="I19" s="43"/>
      <c r="J19" s="43"/>
      <c r="K19" s="43"/>
      <c r="L19" s="43"/>
      <c r="M19" s="43"/>
      <c r="N19" s="43"/>
      <c r="O19" s="43"/>
      <c r="P19" s="6"/>
      <c r="T19" s="2"/>
    </row>
    <row r="20" spans="1:20" x14ac:dyDescent="0.3">
      <c r="B20" s="10">
        <v>45134</v>
      </c>
      <c r="C20" s="10">
        <v>45140</v>
      </c>
      <c r="D20" s="11">
        <v>2500000</v>
      </c>
      <c r="E20" s="12">
        <f t="shared" ref="E20" si="1">DAYS360(B20,C20)+1</f>
        <v>6</v>
      </c>
      <c r="F20" s="26">
        <f t="shared" ref="F20" si="2">(D20*E20*0.12)/360</f>
        <v>5000</v>
      </c>
      <c r="G20" s="6"/>
      <c r="H20" s="6"/>
      <c r="I20" s="43"/>
      <c r="J20" s="43"/>
      <c r="K20" s="43"/>
      <c r="L20" s="43"/>
      <c r="M20" s="43"/>
      <c r="N20" s="43"/>
      <c r="O20" s="43"/>
      <c r="P20" s="6"/>
      <c r="T20" s="2"/>
    </row>
    <row r="21" spans="1:20" x14ac:dyDescent="0.3">
      <c r="B21" s="16" t="s">
        <v>6</v>
      </c>
      <c r="C21" s="17"/>
      <c r="D21" s="17"/>
      <c r="E21" s="18"/>
      <c r="F21" s="27">
        <f>+F20</f>
        <v>5000</v>
      </c>
      <c r="G21" s="6"/>
      <c r="H21" s="6"/>
      <c r="I21" s="6"/>
      <c r="J21" s="6"/>
      <c r="K21" s="6"/>
      <c r="L21" s="6"/>
      <c r="M21" s="6"/>
      <c r="N21" s="6"/>
      <c r="O21" s="6"/>
      <c r="P21" s="6"/>
      <c r="Q21" s="2"/>
      <c r="R21" s="2"/>
      <c r="S21" s="2"/>
      <c r="T21" s="2"/>
    </row>
    <row r="22" spans="1:20" x14ac:dyDescent="0.3">
      <c r="A22" s="5"/>
      <c r="B22" s="28"/>
      <c r="C22" s="29"/>
      <c r="D22" s="29"/>
      <c r="E22" s="30"/>
      <c r="F22" s="31"/>
      <c r="G22" s="6"/>
      <c r="H22" s="6"/>
      <c r="I22" s="6"/>
      <c r="J22" s="6"/>
      <c r="K22" s="6"/>
      <c r="L22" s="6"/>
      <c r="M22" s="6"/>
      <c r="N22" s="6"/>
      <c r="O22" s="6"/>
      <c r="P22" s="6"/>
      <c r="Q22" s="2"/>
      <c r="R22" s="2"/>
      <c r="S22" s="2"/>
      <c r="T22" s="2"/>
    </row>
    <row r="23" spans="1:20" ht="14.4" customHeight="1" x14ac:dyDescent="0.3">
      <c r="B23" s="8" t="s">
        <v>1</v>
      </c>
      <c r="C23" s="8" t="s">
        <v>2</v>
      </c>
      <c r="D23" s="8" t="s">
        <v>14</v>
      </c>
      <c r="E23" s="8" t="s">
        <v>4</v>
      </c>
      <c r="F23" s="9" t="s">
        <v>9</v>
      </c>
      <c r="G23" s="6"/>
      <c r="H23" s="6"/>
      <c r="I23" s="44" t="s">
        <v>13</v>
      </c>
      <c r="J23" s="45"/>
      <c r="K23" s="45"/>
      <c r="L23" s="45"/>
      <c r="M23" s="46"/>
      <c r="N23" s="6"/>
      <c r="O23" s="6"/>
      <c r="P23" s="6"/>
      <c r="Q23" s="2"/>
      <c r="R23" s="2"/>
      <c r="S23" s="2"/>
      <c r="T23" s="2"/>
    </row>
    <row r="24" spans="1:20" x14ac:dyDescent="0.3">
      <c r="B24" s="10">
        <v>45134</v>
      </c>
      <c r="C24" s="10">
        <v>45140</v>
      </c>
      <c r="D24" s="11">
        <f>2500000/30</f>
        <v>83333.333333333328</v>
      </c>
      <c r="E24" s="12">
        <f t="shared" ref="E24" si="3">DAYS360(B24,C24)+1</f>
        <v>6</v>
      </c>
      <c r="F24" s="26">
        <f>E24*D24</f>
        <v>500000</v>
      </c>
      <c r="G24" s="6"/>
      <c r="H24" s="6"/>
      <c r="I24" s="47"/>
      <c r="J24" s="48"/>
      <c r="K24" s="48"/>
      <c r="L24" s="48"/>
      <c r="M24" s="49"/>
      <c r="N24" s="6"/>
      <c r="O24" s="6"/>
      <c r="P24" s="6"/>
      <c r="Q24" s="2"/>
      <c r="R24" s="2"/>
      <c r="S24" s="2"/>
      <c r="T24" s="2"/>
    </row>
    <row r="25" spans="1:20" x14ac:dyDescent="0.3">
      <c r="B25" s="16" t="s">
        <v>6</v>
      </c>
      <c r="C25" s="17"/>
      <c r="D25" s="17"/>
      <c r="E25" s="18"/>
      <c r="F25" s="27">
        <f>+F24</f>
        <v>500000</v>
      </c>
      <c r="G25" s="6"/>
      <c r="H25" s="6"/>
      <c r="I25" s="47"/>
      <c r="J25" s="48"/>
      <c r="K25" s="48"/>
      <c r="L25" s="48"/>
      <c r="M25" s="49"/>
      <c r="N25" s="6"/>
      <c r="O25" s="6"/>
      <c r="P25" s="6"/>
      <c r="Q25" s="2"/>
      <c r="R25" s="2"/>
      <c r="S25" s="2"/>
      <c r="T25" s="2"/>
    </row>
    <row r="26" spans="1:20" x14ac:dyDescent="0.3">
      <c r="B26" s="28"/>
      <c r="C26" s="29"/>
      <c r="D26" s="29"/>
      <c r="E26" s="30"/>
      <c r="F26" s="31"/>
      <c r="G26" s="32"/>
      <c r="H26" s="6"/>
      <c r="I26" s="47"/>
      <c r="J26" s="48"/>
      <c r="K26" s="48"/>
      <c r="L26" s="48"/>
      <c r="M26" s="49"/>
      <c r="N26" s="6"/>
      <c r="O26" s="6"/>
      <c r="P26" s="6"/>
      <c r="Q26" s="2"/>
      <c r="R26" s="2"/>
      <c r="S26" s="2"/>
      <c r="T26" s="2"/>
    </row>
    <row r="27" spans="1:20" x14ac:dyDescent="0.3">
      <c r="B27" s="33" t="s">
        <v>15</v>
      </c>
      <c r="C27" s="34"/>
      <c r="D27" s="34"/>
      <c r="E27" s="34"/>
      <c r="F27" s="34"/>
      <c r="G27" s="32"/>
      <c r="H27" s="6"/>
      <c r="I27" s="47"/>
      <c r="J27" s="48"/>
      <c r="K27" s="48"/>
      <c r="L27" s="48"/>
      <c r="M27" s="49"/>
      <c r="N27" s="6"/>
      <c r="O27" s="6"/>
      <c r="P27" s="6"/>
      <c r="Q27" s="2"/>
      <c r="R27" s="2"/>
      <c r="S27" s="2"/>
      <c r="T27" s="2"/>
    </row>
    <row r="28" spans="1:20" x14ac:dyDescent="0.3">
      <c r="B28" s="35">
        <f>D24</f>
        <v>83333.333333333328</v>
      </c>
      <c r="C28" s="36"/>
      <c r="D28" s="37"/>
      <c r="E28" s="12">
        <v>180</v>
      </c>
      <c r="F28" s="38">
        <f>E28*B28</f>
        <v>15000000</v>
      </c>
      <c r="G28" s="6"/>
      <c r="H28" s="6"/>
      <c r="I28" s="47"/>
      <c r="J28" s="48"/>
      <c r="K28" s="48"/>
      <c r="L28" s="48"/>
      <c r="M28" s="49"/>
      <c r="N28" s="6"/>
      <c r="O28" s="6"/>
      <c r="P28" s="6"/>
      <c r="Q28" s="2"/>
      <c r="R28" s="2"/>
      <c r="S28" s="2"/>
      <c r="T28" s="2"/>
    </row>
    <row r="29" spans="1:20" ht="21" customHeight="1" x14ac:dyDescent="0.3">
      <c r="B29" s="16" t="s">
        <v>6</v>
      </c>
      <c r="C29" s="17"/>
      <c r="D29" s="17"/>
      <c r="E29" s="18"/>
      <c r="F29" s="27">
        <f>F28</f>
        <v>15000000</v>
      </c>
      <c r="G29" s="6"/>
      <c r="H29" s="6"/>
      <c r="I29" s="47"/>
      <c r="J29" s="48"/>
      <c r="K29" s="48"/>
      <c r="L29" s="48"/>
      <c r="M29" s="49"/>
      <c r="N29" s="6"/>
      <c r="O29" s="6"/>
      <c r="P29" s="6"/>
      <c r="Q29" s="2"/>
      <c r="R29" s="2"/>
      <c r="S29" s="2"/>
      <c r="T29" s="2"/>
    </row>
    <row r="30" spans="1:20" x14ac:dyDescent="0.3">
      <c r="B30" s="6"/>
      <c r="C30" s="6"/>
      <c r="D30" s="6"/>
      <c r="E30" s="6"/>
      <c r="F30" s="6"/>
      <c r="G30" s="6"/>
      <c r="H30" s="6"/>
      <c r="I30" s="47"/>
      <c r="J30" s="48"/>
      <c r="K30" s="48"/>
      <c r="L30" s="48"/>
      <c r="M30" s="49"/>
      <c r="N30" s="6"/>
      <c r="O30" s="6"/>
      <c r="P30" s="6"/>
      <c r="Q30" s="2"/>
      <c r="R30" s="2"/>
      <c r="S30" s="2"/>
      <c r="T30" s="2"/>
    </row>
    <row r="31" spans="1:20" ht="16.2" x14ac:dyDescent="0.45">
      <c r="B31" s="39" t="s">
        <v>11</v>
      </c>
      <c r="C31" s="40"/>
      <c r="D31" s="40"/>
      <c r="E31" s="41"/>
      <c r="F31" s="42">
        <f>F9+F13+F17+F21+F25+F29</f>
        <v>15588416.666666666</v>
      </c>
      <c r="G31" s="6"/>
      <c r="H31" s="6"/>
      <c r="I31" s="47"/>
      <c r="J31" s="48"/>
      <c r="K31" s="48"/>
      <c r="L31" s="48"/>
      <c r="M31" s="49"/>
      <c r="N31" s="6"/>
      <c r="O31" s="6"/>
      <c r="P31" s="6"/>
      <c r="Q31" s="2"/>
      <c r="R31" s="2"/>
      <c r="S31" s="2"/>
      <c r="T31" s="2"/>
    </row>
    <row r="32" spans="1:20" x14ac:dyDescent="0.3">
      <c r="B32" s="6"/>
      <c r="C32" s="6"/>
      <c r="D32" s="6"/>
      <c r="E32" s="6"/>
      <c r="F32" s="6"/>
      <c r="G32" s="6"/>
      <c r="H32" s="6"/>
      <c r="I32" s="50"/>
      <c r="J32" s="51"/>
      <c r="K32" s="51"/>
      <c r="L32" s="51"/>
      <c r="M32" s="52"/>
      <c r="N32" s="6"/>
      <c r="O32" s="6"/>
      <c r="P32" s="6"/>
      <c r="Q32" s="2"/>
      <c r="R32" s="2"/>
      <c r="S32" s="2"/>
      <c r="T32" s="2"/>
    </row>
    <row r="33" spans="7:20" x14ac:dyDescent="0.3">
      <c r="G33" s="2"/>
      <c r="H33" s="2"/>
      <c r="N33" s="2"/>
      <c r="O33" s="2"/>
      <c r="P33" s="2"/>
      <c r="Q33" s="2"/>
      <c r="R33" s="2"/>
      <c r="S33" s="2"/>
      <c r="T33" s="2"/>
    </row>
    <row r="34" spans="7:20" x14ac:dyDescent="0.3">
      <c r="G34" s="2"/>
      <c r="H34" s="2"/>
      <c r="I34" s="2"/>
      <c r="J34" s="2"/>
      <c r="K34" s="2"/>
      <c r="L34" s="2"/>
      <c r="M34" s="2"/>
      <c r="N34" s="2"/>
      <c r="O34" s="2"/>
    </row>
    <row r="35" spans="7:20" ht="15" customHeight="1" x14ac:dyDescent="0.3">
      <c r="G35" s="2"/>
      <c r="H35" s="2"/>
      <c r="I35" s="2"/>
      <c r="J35" s="2"/>
      <c r="K35" s="2"/>
      <c r="L35" s="2"/>
      <c r="M35" s="2"/>
      <c r="N35" s="2"/>
      <c r="O35" s="2"/>
    </row>
    <row r="36" spans="7:20" x14ac:dyDescent="0.3">
      <c r="G36" s="3"/>
      <c r="H36" s="3"/>
      <c r="I36" s="2"/>
      <c r="J36" s="2"/>
      <c r="K36" s="2"/>
      <c r="L36" s="2"/>
      <c r="M36" s="2"/>
      <c r="N36" s="2"/>
      <c r="O36" s="2"/>
    </row>
    <row r="37" spans="7:20" x14ac:dyDescent="0.3">
      <c r="G37" s="3"/>
      <c r="H37" s="3"/>
      <c r="I37" s="2"/>
      <c r="J37" s="2"/>
      <c r="K37" s="2"/>
      <c r="L37" s="2"/>
      <c r="M37" s="2"/>
      <c r="N37" s="2"/>
      <c r="O37" s="2"/>
    </row>
    <row r="38" spans="7:20" x14ac:dyDescent="0.3">
      <c r="G38" s="2"/>
      <c r="H38" s="2"/>
      <c r="N38" s="2"/>
      <c r="O38" s="2"/>
      <c r="P38" s="2"/>
      <c r="Q38" s="2"/>
      <c r="R38" s="2"/>
      <c r="S38" s="2"/>
      <c r="T38" s="2"/>
    </row>
    <row r="39" spans="7:20" x14ac:dyDescent="0.3">
      <c r="G39" s="2"/>
      <c r="H39" s="2"/>
      <c r="I39" s="2"/>
      <c r="J39" s="2"/>
      <c r="K39" s="2"/>
      <c r="L39" s="2"/>
      <c r="M39" s="2"/>
      <c r="N39" s="2"/>
      <c r="O39" s="2"/>
    </row>
    <row r="40" spans="7:20" x14ac:dyDescent="0.3">
      <c r="G40" s="2"/>
      <c r="H40" s="2"/>
      <c r="I40" s="2"/>
      <c r="J40" s="2"/>
      <c r="K40" s="2"/>
      <c r="L40" s="2"/>
      <c r="M40" s="2"/>
      <c r="N40" s="2"/>
      <c r="O40" s="2"/>
    </row>
    <row r="41" spans="7:20" x14ac:dyDescent="0.3">
      <c r="G41" s="2"/>
      <c r="H41" s="2"/>
      <c r="I41" s="2"/>
      <c r="J41" s="2"/>
      <c r="K41" s="2"/>
      <c r="L41" s="2"/>
      <c r="M41" s="2"/>
      <c r="N41" s="2"/>
      <c r="O41" s="2"/>
    </row>
    <row r="42" spans="7:20" x14ac:dyDescent="0.3">
      <c r="G42" s="2"/>
      <c r="H42" s="2"/>
      <c r="I42" s="2"/>
      <c r="J42" s="2"/>
      <c r="K42" s="2"/>
      <c r="L42" s="2"/>
      <c r="M42" s="2"/>
      <c r="N42" s="2"/>
      <c r="O42" s="2"/>
    </row>
    <row r="43" spans="7:20" x14ac:dyDescent="0.3">
      <c r="G43" s="2"/>
      <c r="H43" s="2"/>
    </row>
    <row r="44" spans="7:20" x14ac:dyDescent="0.3">
      <c r="G44" s="2"/>
      <c r="H44" s="2"/>
      <c r="I44" s="4"/>
      <c r="J44" s="4"/>
      <c r="K44" s="4"/>
      <c r="L44" s="4"/>
      <c r="M44" s="4"/>
    </row>
    <row r="45" spans="7:20" x14ac:dyDescent="0.3">
      <c r="G45" s="2"/>
      <c r="H45" s="2"/>
      <c r="I45" s="4"/>
      <c r="J45" s="4"/>
      <c r="K45" s="4"/>
      <c r="L45" s="4"/>
      <c r="M45" s="4"/>
    </row>
    <row r="46" spans="7:20" x14ac:dyDescent="0.3">
      <c r="G46" s="2"/>
      <c r="H46" s="2"/>
      <c r="I46" s="4"/>
      <c r="J46" s="4"/>
      <c r="K46" s="4"/>
      <c r="L46" s="4"/>
      <c r="M46" s="4"/>
    </row>
    <row r="47" spans="7:20" x14ac:dyDescent="0.3">
      <c r="G47" s="2"/>
      <c r="H47" s="2"/>
      <c r="I47" s="4"/>
      <c r="J47" s="4"/>
      <c r="K47" s="4"/>
      <c r="L47" s="4"/>
      <c r="M47" s="4"/>
    </row>
    <row r="48" spans="7:20" x14ac:dyDescent="0.3">
      <c r="G48" s="2"/>
      <c r="H48" s="2"/>
      <c r="I48" s="4"/>
      <c r="J48" s="4"/>
      <c r="K48" s="4"/>
      <c r="L48" s="4"/>
      <c r="M48" s="4"/>
    </row>
    <row r="49" spans="7:10" x14ac:dyDescent="0.3">
      <c r="G49" s="2"/>
      <c r="H49" s="2"/>
      <c r="I49" s="2"/>
      <c r="J49" s="2"/>
    </row>
    <row r="50" spans="7:10" x14ac:dyDescent="0.3">
      <c r="G50" s="2"/>
      <c r="H50" s="2"/>
      <c r="I50" s="2"/>
      <c r="J50" s="2"/>
    </row>
  </sheetData>
  <mergeCells count="13">
    <mergeCell ref="B28:D28"/>
    <mergeCell ref="B5:F5"/>
    <mergeCell ref="G8:H8"/>
    <mergeCell ref="B29:E29"/>
    <mergeCell ref="B21:E21"/>
    <mergeCell ref="B17:E17"/>
    <mergeCell ref="I23:M32"/>
    <mergeCell ref="B9:E9"/>
    <mergeCell ref="B13:E13"/>
    <mergeCell ref="B31:E31"/>
    <mergeCell ref="I6:O20"/>
    <mergeCell ref="B25:E25"/>
    <mergeCell ref="B27:F2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PRETENSIONES DEMANDA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Giovanna Carolina Romero Ciodaro</dc:creator>
  <cp:keywords/>
  <dc:description/>
  <cp:lastModifiedBy>Paola Astudillo</cp:lastModifiedBy>
  <cp:revision/>
  <dcterms:created xsi:type="dcterms:W3CDTF">2023-10-14T16:33:41Z</dcterms:created>
  <dcterms:modified xsi:type="dcterms:W3CDTF">2025-07-15T20:14:39Z</dcterms:modified>
  <cp:category/>
  <cp:contentStatus/>
</cp:coreProperties>
</file>