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D:\RGC\Downloads\"/>
    </mc:Choice>
  </mc:AlternateContent>
  <xr:revisionPtr revIDLastSave="0" documentId="13_ncr:1_{833C988C-F608-4319-8987-DA2950C07E17}" xr6:coauthVersionLast="47" xr6:coauthVersionMax="47" xr10:uidLastSave="{00000000-0000-0000-0000-000000000000}"/>
  <bookViews>
    <workbookView xWindow="-110" yWindow="-110" windowWidth="19420" windowHeight="10420" tabRatio="655" firstSheet="1" activeTab="5" xr2:uid="{00000000-000D-0000-FFFF-FFFF00000000}"/>
  </bookViews>
  <sheets>
    <sheet name="Instructivo diligenciamiento" sheetId="7" state="hidden" r:id="rId1"/>
    <sheet name="Formato" sheetId="2" r:id="rId2"/>
    <sheet name="ESTADOS DE CARTERA" sheetId="8" state="hidden" r:id="rId3"/>
    <sheet name="CODIGOS DE AUDITORIA" sheetId="9" state="hidden" r:id="rId4"/>
    <sheet name="Formato (2)" sheetId="4" state="hidden" r:id="rId5"/>
    <sheet name="Preconciliacion" sheetId="5" r:id="rId6"/>
    <sheet name="Hoja1" sheetId="3" state="hidden" r:id="rId7"/>
    <sheet name="Certificados de cobertura" sheetId="6" state="hidden" r:id="rId8"/>
  </sheets>
  <definedNames>
    <definedName name="_xlnm._FilterDatabase" localSheetId="7" hidden="1">'Certificados de cobertura'!$A$1:$J$1</definedName>
    <definedName name="_xlnm._FilterDatabase" localSheetId="1" hidden="1">Formato!$A$5:$Y$5</definedName>
    <definedName name="_xlnm._FilterDatabase" localSheetId="4" hidden="1">'Formato (2)'!$A$1:$AF$66</definedName>
    <definedName name="FACTURA.">'Formato (2)'!$B$1:$AF$1</definedName>
  </definedNames>
  <calcPr calcId="191029"/>
  <pivotCaches>
    <pivotCache cacheId="2"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71" i="2" l="1"/>
  <c r="Q71" i="2"/>
  <c r="P71" i="2"/>
  <c r="O71" i="2"/>
  <c r="J71" i="2"/>
  <c r="W50" i="4" l="1"/>
  <c r="W51" i="4"/>
  <c r="X51" i="4"/>
  <c r="Z51" i="4"/>
  <c r="Z52" i="4"/>
  <c r="W53" i="4"/>
  <c r="X53" i="4"/>
  <c r="Z53" i="4"/>
  <c r="X57" i="4"/>
  <c r="AA57" i="4"/>
  <c r="X29" i="4"/>
  <c r="Z29" i="4"/>
  <c r="W31" i="4"/>
  <c r="Z32" i="4"/>
  <c r="W34" i="4"/>
  <c r="X34" i="4"/>
  <c r="W36" i="4"/>
  <c r="Z37" i="4"/>
  <c r="W59" i="4"/>
  <c r="Z59" i="4"/>
  <c r="Z36" i="4"/>
  <c r="AA66" i="4"/>
  <c r="W61" i="4"/>
  <c r="W40" i="4"/>
  <c r="Z40" i="4"/>
  <c r="W41" i="4"/>
  <c r="W47" i="4"/>
  <c r="Z43" i="4"/>
  <c r="A27" i="4"/>
  <c r="B27" i="4"/>
  <c r="C27" i="4"/>
  <c r="D27" i="4"/>
  <c r="E27" i="4"/>
  <c r="F27" i="4"/>
  <c r="G27" i="4"/>
  <c r="H27" i="4"/>
  <c r="I27" i="4"/>
  <c r="J27" i="4"/>
  <c r="K27" i="4"/>
  <c r="L27" i="4"/>
  <c r="M27" i="4"/>
  <c r="N27" i="4"/>
  <c r="O27" i="4" s="1"/>
  <c r="P27" i="4"/>
  <c r="Q27" i="4"/>
  <c r="R27" i="4"/>
  <c r="S27" i="4"/>
  <c r="T27" i="4"/>
  <c r="U27" i="4"/>
  <c r="V27" i="4"/>
  <c r="X27" i="4"/>
  <c r="Y27" i="4"/>
  <c r="Z27" i="4"/>
  <c r="A28" i="4"/>
  <c r="B28" i="4"/>
  <c r="C28" i="4"/>
  <c r="D28" i="4"/>
  <c r="E28" i="4"/>
  <c r="F28" i="4"/>
  <c r="G28" i="4"/>
  <c r="H28" i="4"/>
  <c r="I28" i="4"/>
  <c r="J28" i="4"/>
  <c r="K28" i="4"/>
  <c r="L28" i="4"/>
  <c r="M28" i="4"/>
  <c r="N28" i="4"/>
  <c r="O28" i="4" s="1"/>
  <c r="P28" i="4"/>
  <c r="Q28" i="4"/>
  <c r="R28" i="4"/>
  <c r="S28" i="4"/>
  <c r="T28" i="4"/>
  <c r="U28" i="4"/>
  <c r="V28" i="4"/>
  <c r="Y28" i="4"/>
  <c r="A29" i="4"/>
  <c r="B29" i="4"/>
  <c r="C29" i="4"/>
  <c r="D29" i="4"/>
  <c r="E29" i="4"/>
  <c r="F29" i="4"/>
  <c r="G29" i="4"/>
  <c r="H29" i="4"/>
  <c r="I29" i="4"/>
  <c r="J29" i="4"/>
  <c r="K29" i="4"/>
  <c r="L29" i="4"/>
  <c r="M29" i="4"/>
  <c r="N29" i="4"/>
  <c r="O29" i="4" s="1"/>
  <c r="P29" i="4"/>
  <c r="Q29" i="4"/>
  <c r="R29" i="4"/>
  <c r="S29" i="4"/>
  <c r="T29" i="4"/>
  <c r="U29" i="4"/>
  <c r="V29" i="4"/>
  <c r="W29" i="4"/>
  <c r="Y29" i="4"/>
  <c r="A30" i="4"/>
  <c r="B30" i="4"/>
  <c r="C30" i="4"/>
  <c r="D30" i="4"/>
  <c r="E30" i="4"/>
  <c r="F30" i="4"/>
  <c r="G30" i="4"/>
  <c r="H30" i="4"/>
  <c r="I30" i="4"/>
  <c r="J30" i="4"/>
  <c r="K30" i="4"/>
  <c r="L30" i="4"/>
  <c r="M30" i="4"/>
  <c r="N30" i="4"/>
  <c r="O30" i="4" s="1"/>
  <c r="P30" i="4"/>
  <c r="Q30" i="4"/>
  <c r="R30" i="4"/>
  <c r="S30" i="4"/>
  <c r="T30" i="4"/>
  <c r="U30" i="4"/>
  <c r="V30" i="4"/>
  <c r="Y30" i="4"/>
  <c r="Z30" i="4"/>
  <c r="AA30" i="4"/>
  <c r="A31" i="4"/>
  <c r="B31" i="4"/>
  <c r="C31" i="4"/>
  <c r="D31" i="4"/>
  <c r="E31" i="4"/>
  <c r="F31" i="4"/>
  <c r="G31" i="4"/>
  <c r="H31" i="4"/>
  <c r="I31" i="4"/>
  <c r="J31" i="4"/>
  <c r="K31" i="4"/>
  <c r="L31" i="4"/>
  <c r="M31" i="4"/>
  <c r="N31" i="4"/>
  <c r="O31" i="4" s="1"/>
  <c r="P31" i="4"/>
  <c r="Q31" i="4"/>
  <c r="R31" i="4"/>
  <c r="S31" i="4"/>
  <c r="T31" i="4"/>
  <c r="U31" i="4"/>
  <c r="V31" i="4"/>
  <c r="Y31" i="4"/>
  <c r="A32" i="4"/>
  <c r="B32" i="4"/>
  <c r="C32" i="4"/>
  <c r="D32" i="4"/>
  <c r="E32" i="4"/>
  <c r="F32" i="4"/>
  <c r="G32" i="4"/>
  <c r="H32" i="4"/>
  <c r="I32" i="4"/>
  <c r="J32" i="4"/>
  <c r="K32" i="4"/>
  <c r="L32" i="4"/>
  <c r="M32" i="4"/>
  <c r="N32" i="4"/>
  <c r="O32" i="4" s="1"/>
  <c r="P32" i="4"/>
  <c r="Q32" i="4"/>
  <c r="R32" i="4"/>
  <c r="S32" i="4"/>
  <c r="T32" i="4"/>
  <c r="U32" i="4"/>
  <c r="V32" i="4"/>
  <c r="X32" i="4"/>
  <c r="Y32" i="4"/>
  <c r="A33" i="4"/>
  <c r="B33" i="4"/>
  <c r="C33" i="4"/>
  <c r="D33" i="4"/>
  <c r="E33" i="4"/>
  <c r="F33" i="4"/>
  <c r="G33" i="4"/>
  <c r="H33" i="4"/>
  <c r="I33" i="4"/>
  <c r="J33" i="4"/>
  <c r="K33" i="4"/>
  <c r="L33" i="4"/>
  <c r="M33" i="4"/>
  <c r="N33" i="4"/>
  <c r="O33" i="4" s="1"/>
  <c r="P33" i="4"/>
  <c r="Q33" i="4"/>
  <c r="R33" i="4"/>
  <c r="S33" i="4"/>
  <c r="T33" i="4"/>
  <c r="U33" i="4"/>
  <c r="V33" i="4"/>
  <c r="Y33" i="4"/>
  <c r="AA33" i="4"/>
  <c r="A34" i="4"/>
  <c r="B34" i="4"/>
  <c r="C34" i="4"/>
  <c r="D34" i="4"/>
  <c r="E34" i="4"/>
  <c r="F34" i="4"/>
  <c r="G34" i="4"/>
  <c r="H34" i="4"/>
  <c r="I34" i="4"/>
  <c r="J34" i="4"/>
  <c r="K34" i="4"/>
  <c r="L34" i="4"/>
  <c r="M34" i="4"/>
  <c r="N34" i="4"/>
  <c r="O34" i="4" s="1"/>
  <c r="P34" i="4"/>
  <c r="Q34" i="4"/>
  <c r="R34" i="4"/>
  <c r="S34" i="4"/>
  <c r="T34" i="4"/>
  <c r="U34" i="4"/>
  <c r="V34" i="4"/>
  <c r="Y34" i="4"/>
  <c r="A35" i="4"/>
  <c r="B35" i="4"/>
  <c r="C35" i="4"/>
  <c r="D35" i="4"/>
  <c r="E35" i="4"/>
  <c r="F35" i="4"/>
  <c r="G35" i="4"/>
  <c r="H35" i="4"/>
  <c r="I35" i="4"/>
  <c r="J35" i="4"/>
  <c r="K35" i="4"/>
  <c r="L35" i="4"/>
  <c r="M35" i="4"/>
  <c r="N35" i="4"/>
  <c r="O35" i="4" s="1"/>
  <c r="P35" i="4"/>
  <c r="Q35" i="4"/>
  <c r="R35" i="4"/>
  <c r="S35" i="4"/>
  <c r="T35" i="4"/>
  <c r="U35" i="4"/>
  <c r="V35" i="4"/>
  <c r="X35" i="4"/>
  <c r="Y35" i="4"/>
  <c r="Z35" i="4"/>
  <c r="A36" i="4"/>
  <c r="B36" i="4"/>
  <c r="C36" i="4"/>
  <c r="D36" i="4"/>
  <c r="E36" i="4"/>
  <c r="F36" i="4"/>
  <c r="G36" i="4"/>
  <c r="H36" i="4"/>
  <c r="I36" i="4"/>
  <c r="J36" i="4"/>
  <c r="K36" i="4"/>
  <c r="L36" i="4"/>
  <c r="M36" i="4"/>
  <c r="N36" i="4"/>
  <c r="O36" i="4" s="1"/>
  <c r="P36" i="4"/>
  <c r="Q36" i="4"/>
  <c r="R36" i="4"/>
  <c r="S36" i="4"/>
  <c r="T36" i="4"/>
  <c r="U36" i="4"/>
  <c r="V36" i="4"/>
  <c r="Y36" i="4"/>
  <c r="A37" i="4"/>
  <c r="B37" i="4"/>
  <c r="C37" i="4"/>
  <c r="D37" i="4"/>
  <c r="E37" i="4"/>
  <c r="F37" i="4"/>
  <c r="G37" i="4"/>
  <c r="H37" i="4"/>
  <c r="I37" i="4"/>
  <c r="J37" i="4"/>
  <c r="K37" i="4"/>
  <c r="L37" i="4"/>
  <c r="M37" i="4"/>
  <c r="N37" i="4"/>
  <c r="O37" i="4" s="1"/>
  <c r="P37" i="4"/>
  <c r="Q37" i="4"/>
  <c r="R37" i="4"/>
  <c r="S37" i="4"/>
  <c r="T37" i="4"/>
  <c r="U37" i="4"/>
  <c r="V37" i="4"/>
  <c r="W37" i="4"/>
  <c r="Y37" i="4"/>
  <c r="A38" i="4"/>
  <c r="B38" i="4"/>
  <c r="C38" i="4"/>
  <c r="D38" i="4"/>
  <c r="E38" i="4"/>
  <c r="F38" i="4"/>
  <c r="G38" i="4"/>
  <c r="H38" i="4"/>
  <c r="I38" i="4"/>
  <c r="J38" i="4"/>
  <c r="K38" i="4"/>
  <c r="L38" i="4"/>
  <c r="M38" i="4"/>
  <c r="N38" i="4"/>
  <c r="O38" i="4" s="1"/>
  <c r="P38" i="4"/>
  <c r="Q38" i="4"/>
  <c r="R38" i="4"/>
  <c r="S38" i="4"/>
  <c r="T38" i="4"/>
  <c r="U38" i="4"/>
  <c r="V38" i="4"/>
  <c r="Y38" i="4"/>
  <c r="A39" i="4"/>
  <c r="B39" i="4"/>
  <c r="C39" i="4"/>
  <c r="D39" i="4"/>
  <c r="E39" i="4"/>
  <c r="F39" i="4"/>
  <c r="G39" i="4"/>
  <c r="H39" i="4"/>
  <c r="I39" i="4"/>
  <c r="J39" i="4"/>
  <c r="K39" i="4"/>
  <c r="L39" i="4"/>
  <c r="M39" i="4"/>
  <c r="N39" i="4"/>
  <c r="O39" i="4" s="1"/>
  <c r="P39" i="4"/>
  <c r="Q39" i="4"/>
  <c r="R39" i="4"/>
  <c r="S39" i="4"/>
  <c r="T39" i="4"/>
  <c r="U39" i="4"/>
  <c r="V39" i="4"/>
  <c r="Y39" i="4"/>
  <c r="A40" i="4"/>
  <c r="B40" i="4"/>
  <c r="C40" i="4"/>
  <c r="D40" i="4"/>
  <c r="E40" i="4"/>
  <c r="F40" i="4"/>
  <c r="G40" i="4"/>
  <c r="H40" i="4"/>
  <c r="I40" i="4"/>
  <c r="J40" i="4"/>
  <c r="K40" i="4"/>
  <c r="L40" i="4"/>
  <c r="M40" i="4"/>
  <c r="N40" i="4"/>
  <c r="O40" i="4" s="1"/>
  <c r="P40" i="4"/>
  <c r="Q40" i="4"/>
  <c r="R40" i="4"/>
  <c r="S40" i="4"/>
  <c r="T40" i="4"/>
  <c r="U40" i="4"/>
  <c r="V40" i="4"/>
  <c r="X40" i="4"/>
  <c r="Y40" i="4"/>
  <c r="A41" i="4"/>
  <c r="B41" i="4"/>
  <c r="C41" i="4"/>
  <c r="D41" i="4"/>
  <c r="E41" i="4"/>
  <c r="F41" i="4"/>
  <c r="G41" i="4"/>
  <c r="H41" i="4"/>
  <c r="I41" i="4"/>
  <c r="J41" i="4"/>
  <c r="K41" i="4"/>
  <c r="L41" i="4"/>
  <c r="M41" i="4"/>
  <c r="N41" i="4"/>
  <c r="O41" i="4" s="1"/>
  <c r="P41" i="4"/>
  <c r="Q41" i="4"/>
  <c r="R41" i="4"/>
  <c r="S41" i="4"/>
  <c r="T41" i="4"/>
  <c r="U41" i="4"/>
  <c r="V41" i="4"/>
  <c r="Y41" i="4"/>
  <c r="A42" i="4"/>
  <c r="B42" i="4"/>
  <c r="C42" i="4"/>
  <c r="D42" i="4"/>
  <c r="E42" i="4"/>
  <c r="F42" i="4"/>
  <c r="G42" i="4"/>
  <c r="H42" i="4"/>
  <c r="I42" i="4"/>
  <c r="J42" i="4"/>
  <c r="K42" i="4"/>
  <c r="L42" i="4"/>
  <c r="M42" i="4"/>
  <c r="N42" i="4"/>
  <c r="O42" i="4" s="1"/>
  <c r="P42" i="4"/>
  <c r="Q42" i="4"/>
  <c r="R42" i="4"/>
  <c r="S42" i="4"/>
  <c r="T42" i="4"/>
  <c r="U42" i="4"/>
  <c r="V42" i="4"/>
  <c r="Y42" i="4"/>
  <c r="Z42" i="4"/>
  <c r="A43" i="4"/>
  <c r="B43" i="4"/>
  <c r="C43" i="4"/>
  <c r="D43" i="4"/>
  <c r="E43" i="4"/>
  <c r="F43" i="4"/>
  <c r="G43" i="4"/>
  <c r="H43" i="4"/>
  <c r="I43" i="4"/>
  <c r="J43" i="4"/>
  <c r="K43" i="4"/>
  <c r="L43" i="4"/>
  <c r="M43" i="4"/>
  <c r="N43" i="4"/>
  <c r="O43" i="4" s="1"/>
  <c r="P43" i="4"/>
  <c r="Q43" i="4"/>
  <c r="R43" i="4"/>
  <c r="S43" i="4"/>
  <c r="T43" i="4"/>
  <c r="U43" i="4"/>
  <c r="V43" i="4"/>
  <c r="W43" i="4"/>
  <c r="Y43" i="4"/>
  <c r="A44" i="4"/>
  <c r="B44" i="4"/>
  <c r="C44" i="4"/>
  <c r="D44" i="4"/>
  <c r="E44" i="4"/>
  <c r="F44" i="4"/>
  <c r="G44" i="4"/>
  <c r="H44" i="4"/>
  <c r="I44" i="4"/>
  <c r="K44" i="4"/>
  <c r="L44" i="4"/>
  <c r="M44" i="4"/>
  <c r="N44" i="4"/>
  <c r="O44" i="4" s="1"/>
  <c r="P44" i="4"/>
  <c r="Q44" i="4"/>
  <c r="R44" i="4"/>
  <c r="V44" i="4"/>
  <c r="A45" i="4"/>
  <c r="B45" i="4"/>
  <c r="C45" i="4"/>
  <c r="D45" i="4"/>
  <c r="E45" i="4"/>
  <c r="F45" i="4"/>
  <c r="G45" i="4"/>
  <c r="H45" i="4"/>
  <c r="I45" i="4"/>
  <c r="J45" i="4"/>
  <c r="K45" i="4"/>
  <c r="L45" i="4"/>
  <c r="M45" i="4"/>
  <c r="N45" i="4"/>
  <c r="O45" i="4" s="1"/>
  <c r="P45" i="4"/>
  <c r="Q45" i="4"/>
  <c r="R45" i="4"/>
  <c r="S45" i="4"/>
  <c r="T45" i="4"/>
  <c r="U45" i="4"/>
  <c r="V45" i="4"/>
  <c r="Y45" i="4"/>
  <c r="A46" i="4"/>
  <c r="B46" i="4"/>
  <c r="C46" i="4"/>
  <c r="D46" i="4"/>
  <c r="E46" i="4"/>
  <c r="F46" i="4"/>
  <c r="G46" i="4"/>
  <c r="H46" i="4"/>
  <c r="I46" i="4"/>
  <c r="J46" i="4"/>
  <c r="K46" i="4"/>
  <c r="L46" i="4"/>
  <c r="M46" i="4"/>
  <c r="N46" i="4"/>
  <c r="O46" i="4" s="1"/>
  <c r="P46" i="4"/>
  <c r="Q46" i="4"/>
  <c r="R46" i="4"/>
  <c r="S46" i="4"/>
  <c r="T46" i="4"/>
  <c r="U46" i="4"/>
  <c r="V46" i="4"/>
  <c r="Y46" i="4"/>
  <c r="A47" i="4"/>
  <c r="B47" i="4"/>
  <c r="C47" i="4"/>
  <c r="D47" i="4"/>
  <c r="E47" i="4"/>
  <c r="F47" i="4"/>
  <c r="G47" i="4"/>
  <c r="H47" i="4"/>
  <c r="I47" i="4"/>
  <c r="J47" i="4"/>
  <c r="K47" i="4"/>
  <c r="L47" i="4"/>
  <c r="M47" i="4"/>
  <c r="N47" i="4"/>
  <c r="O47" i="4" s="1"/>
  <c r="P47" i="4"/>
  <c r="Q47" i="4"/>
  <c r="R47" i="4"/>
  <c r="S47" i="4"/>
  <c r="T47" i="4"/>
  <c r="U47" i="4"/>
  <c r="V47" i="4"/>
  <c r="Y47" i="4"/>
  <c r="A48" i="4"/>
  <c r="B48" i="4"/>
  <c r="C48" i="4"/>
  <c r="D48" i="4"/>
  <c r="E48" i="4"/>
  <c r="F48" i="4"/>
  <c r="G48" i="4"/>
  <c r="H48" i="4"/>
  <c r="I48" i="4"/>
  <c r="J48" i="4"/>
  <c r="K48" i="4"/>
  <c r="L48" i="4"/>
  <c r="M48" i="4"/>
  <c r="N48" i="4"/>
  <c r="O48" i="4" s="1"/>
  <c r="P48" i="4"/>
  <c r="Q48" i="4"/>
  <c r="R48" i="4"/>
  <c r="S48" i="4"/>
  <c r="T48" i="4"/>
  <c r="U48" i="4"/>
  <c r="V48" i="4"/>
  <c r="W48" i="4"/>
  <c r="Y48" i="4"/>
  <c r="A49" i="4"/>
  <c r="B49" i="4"/>
  <c r="C49" i="4"/>
  <c r="D49" i="4"/>
  <c r="E49" i="4"/>
  <c r="F49" i="4"/>
  <c r="G49" i="4"/>
  <c r="H49" i="4"/>
  <c r="I49" i="4"/>
  <c r="J49" i="4"/>
  <c r="K49" i="4"/>
  <c r="L49" i="4"/>
  <c r="M49" i="4"/>
  <c r="N49" i="4"/>
  <c r="O49" i="4" s="1"/>
  <c r="P49" i="4"/>
  <c r="Q49" i="4"/>
  <c r="R49" i="4"/>
  <c r="S49" i="4"/>
  <c r="T49" i="4"/>
  <c r="U49" i="4"/>
  <c r="V49" i="4"/>
  <c r="Y49" i="4"/>
  <c r="A50" i="4"/>
  <c r="B50" i="4"/>
  <c r="C50" i="4"/>
  <c r="D50" i="4"/>
  <c r="E50" i="4"/>
  <c r="F50" i="4"/>
  <c r="G50" i="4"/>
  <c r="H50" i="4"/>
  <c r="I50" i="4"/>
  <c r="J50" i="4"/>
  <c r="K50" i="4"/>
  <c r="L50" i="4"/>
  <c r="M50" i="4"/>
  <c r="N50" i="4"/>
  <c r="O50" i="4" s="1"/>
  <c r="P50" i="4"/>
  <c r="Q50" i="4"/>
  <c r="R50" i="4"/>
  <c r="S50" i="4"/>
  <c r="T50" i="4"/>
  <c r="U50" i="4"/>
  <c r="V50" i="4"/>
  <c r="Y50" i="4"/>
  <c r="A51" i="4"/>
  <c r="B51" i="4"/>
  <c r="C51" i="4"/>
  <c r="D51" i="4"/>
  <c r="E51" i="4"/>
  <c r="F51" i="4"/>
  <c r="G51" i="4"/>
  <c r="H51" i="4"/>
  <c r="I51" i="4"/>
  <c r="J51" i="4"/>
  <c r="K51" i="4"/>
  <c r="L51" i="4"/>
  <c r="M51" i="4"/>
  <c r="N51" i="4"/>
  <c r="O51" i="4" s="1"/>
  <c r="P51" i="4"/>
  <c r="Q51" i="4"/>
  <c r="R51" i="4"/>
  <c r="S51" i="4"/>
  <c r="T51" i="4"/>
  <c r="U51" i="4"/>
  <c r="V51" i="4"/>
  <c r="Y51" i="4"/>
  <c r="A52" i="4"/>
  <c r="B52" i="4"/>
  <c r="C52" i="4"/>
  <c r="D52" i="4"/>
  <c r="E52" i="4"/>
  <c r="F52" i="4"/>
  <c r="G52" i="4"/>
  <c r="H52" i="4"/>
  <c r="I52" i="4"/>
  <c r="J52" i="4"/>
  <c r="K52" i="4"/>
  <c r="L52" i="4"/>
  <c r="M52" i="4"/>
  <c r="N52" i="4"/>
  <c r="O52" i="4" s="1"/>
  <c r="P52" i="4"/>
  <c r="Q52" i="4"/>
  <c r="R52" i="4"/>
  <c r="S52" i="4"/>
  <c r="T52" i="4"/>
  <c r="U52" i="4"/>
  <c r="V52" i="4"/>
  <c r="Y52" i="4"/>
  <c r="A53" i="4"/>
  <c r="B53" i="4"/>
  <c r="C53" i="4"/>
  <c r="D53" i="4"/>
  <c r="E53" i="4"/>
  <c r="F53" i="4"/>
  <c r="G53" i="4"/>
  <c r="H53" i="4"/>
  <c r="I53" i="4"/>
  <c r="J53" i="4"/>
  <c r="K53" i="4"/>
  <c r="L53" i="4"/>
  <c r="M53" i="4"/>
  <c r="N53" i="4"/>
  <c r="O53" i="4" s="1"/>
  <c r="P53" i="4"/>
  <c r="Q53" i="4"/>
  <c r="R53" i="4"/>
  <c r="S53" i="4"/>
  <c r="T53" i="4"/>
  <c r="U53" i="4"/>
  <c r="V53" i="4"/>
  <c r="Y53" i="4"/>
  <c r="AA53" i="4"/>
  <c r="A54" i="4"/>
  <c r="B54" i="4"/>
  <c r="C54" i="4"/>
  <c r="D54" i="4"/>
  <c r="E54" i="4"/>
  <c r="F54" i="4"/>
  <c r="G54" i="4"/>
  <c r="H54" i="4"/>
  <c r="I54" i="4"/>
  <c r="J54" i="4"/>
  <c r="K54" i="4"/>
  <c r="L54" i="4"/>
  <c r="M54" i="4"/>
  <c r="N54" i="4"/>
  <c r="O54" i="4" s="1"/>
  <c r="P54" i="4"/>
  <c r="Q54" i="4"/>
  <c r="R54" i="4"/>
  <c r="S54" i="4"/>
  <c r="T54" i="4"/>
  <c r="U54" i="4"/>
  <c r="V54" i="4"/>
  <c r="Y54" i="4"/>
  <c r="AA54" i="4"/>
  <c r="A55" i="4"/>
  <c r="B55" i="4"/>
  <c r="C55" i="4"/>
  <c r="D55" i="4"/>
  <c r="E55" i="4"/>
  <c r="F55" i="4"/>
  <c r="G55" i="4"/>
  <c r="H55" i="4"/>
  <c r="I55" i="4"/>
  <c r="J55" i="4"/>
  <c r="K55" i="4"/>
  <c r="L55" i="4"/>
  <c r="M55" i="4"/>
  <c r="N55" i="4"/>
  <c r="O55" i="4" s="1"/>
  <c r="P55" i="4"/>
  <c r="Q55" i="4"/>
  <c r="R55" i="4"/>
  <c r="S55" i="4"/>
  <c r="T55" i="4"/>
  <c r="U55" i="4"/>
  <c r="V55" i="4"/>
  <c r="W55" i="4"/>
  <c r="Y55" i="4"/>
  <c r="A56" i="4"/>
  <c r="B56" i="4"/>
  <c r="C56" i="4"/>
  <c r="D56" i="4"/>
  <c r="E56" i="4"/>
  <c r="F56" i="4"/>
  <c r="G56" i="4"/>
  <c r="H56" i="4"/>
  <c r="I56" i="4"/>
  <c r="J56" i="4"/>
  <c r="K56" i="4"/>
  <c r="L56" i="4"/>
  <c r="M56" i="4"/>
  <c r="N56" i="4"/>
  <c r="O56" i="4" s="1"/>
  <c r="P56" i="4"/>
  <c r="Q56" i="4"/>
  <c r="R56" i="4"/>
  <c r="S56" i="4"/>
  <c r="T56" i="4"/>
  <c r="U56" i="4"/>
  <c r="V56" i="4"/>
  <c r="Y56" i="4"/>
  <c r="A57" i="4"/>
  <c r="B57" i="4"/>
  <c r="C57" i="4"/>
  <c r="D57" i="4"/>
  <c r="E57" i="4"/>
  <c r="F57" i="4"/>
  <c r="G57" i="4"/>
  <c r="H57" i="4"/>
  <c r="I57" i="4"/>
  <c r="J57" i="4"/>
  <c r="K57" i="4"/>
  <c r="L57" i="4"/>
  <c r="M57" i="4"/>
  <c r="N57" i="4"/>
  <c r="O57" i="4" s="1"/>
  <c r="P57" i="4"/>
  <c r="Q57" i="4"/>
  <c r="R57" i="4"/>
  <c r="S57" i="4"/>
  <c r="T57" i="4"/>
  <c r="U57" i="4"/>
  <c r="V57" i="4"/>
  <c r="Y57" i="4"/>
  <c r="Z57" i="4"/>
  <c r="A58" i="4"/>
  <c r="B58" i="4"/>
  <c r="C58" i="4"/>
  <c r="D58" i="4"/>
  <c r="E58" i="4"/>
  <c r="F58" i="4"/>
  <c r="G58" i="4"/>
  <c r="H58" i="4"/>
  <c r="I58" i="4"/>
  <c r="J58" i="4"/>
  <c r="K58" i="4"/>
  <c r="L58" i="4"/>
  <c r="M58" i="4"/>
  <c r="N58" i="4"/>
  <c r="O58" i="4" s="1"/>
  <c r="P58" i="4"/>
  <c r="Q58" i="4"/>
  <c r="R58" i="4"/>
  <c r="S58" i="4"/>
  <c r="T58" i="4"/>
  <c r="U58" i="4"/>
  <c r="V58" i="4"/>
  <c r="Y58" i="4"/>
  <c r="AA58" i="4"/>
  <c r="A59" i="4"/>
  <c r="B59" i="4"/>
  <c r="C59" i="4"/>
  <c r="D59" i="4"/>
  <c r="E59" i="4"/>
  <c r="F59" i="4"/>
  <c r="G59" i="4"/>
  <c r="H59" i="4"/>
  <c r="I59" i="4"/>
  <c r="J59" i="4"/>
  <c r="K59" i="4"/>
  <c r="L59" i="4"/>
  <c r="M59" i="4"/>
  <c r="N59" i="4"/>
  <c r="O59" i="4" s="1"/>
  <c r="P59" i="4"/>
  <c r="Q59" i="4"/>
  <c r="R59" i="4"/>
  <c r="S59" i="4"/>
  <c r="T59" i="4"/>
  <c r="U59" i="4"/>
  <c r="V59" i="4"/>
  <c r="X59" i="4"/>
  <c r="Y59" i="4"/>
  <c r="A60" i="4"/>
  <c r="B60" i="4"/>
  <c r="C60" i="4"/>
  <c r="D60" i="4"/>
  <c r="E60" i="4"/>
  <c r="F60" i="4"/>
  <c r="G60" i="4"/>
  <c r="H60" i="4"/>
  <c r="I60" i="4"/>
  <c r="J60" i="4"/>
  <c r="K60" i="4"/>
  <c r="L60" i="4"/>
  <c r="M60" i="4"/>
  <c r="N60" i="4"/>
  <c r="O60" i="4" s="1"/>
  <c r="P60" i="4"/>
  <c r="Q60" i="4"/>
  <c r="R60" i="4"/>
  <c r="S60" i="4"/>
  <c r="T60" i="4"/>
  <c r="U60" i="4"/>
  <c r="V60" i="4"/>
  <c r="Y60" i="4"/>
  <c r="Z60" i="4"/>
  <c r="A61" i="4"/>
  <c r="B61" i="4"/>
  <c r="C61" i="4"/>
  <c r="D61" i="4"/>
  <c r="E61" i="4"/>
  <c r="F61" i="4"/>
  <c r="G61" i="4"/>
  <c r="H61" i="4"/>
  <c r="I61" i="4"/>
  <c r="J61" i="4"/>
  <c r="K61" i="4"/>
  <c r="L61" i="4"/>
  <c r="M61" i="4"/>
  <c r="N61" i="4"/>
  <c r="O61" i="4" s="1"/>
  <c r="P61" i="4"/>
  <c r="Q61" i="4"/>
  <c r="R61" i="4"/>
  <c r="S61" i="4"/>
  <c r="T61" i="4"/>
  <c r="U61" i="4"/>
  <c r="V61" i="4"/>
  <c r="Y61" i="4"/>
  <c r="A62" i="4"/>
  <c r="B62" i="4"/>
  <c r="C62" i="4"/>
  <c r="D62" i="4"/>
  <c r="E62" i="4"/>
  <c r="F62" i="4"/>
  <c r="G62" i="4"/>
  <c r="H62" i="4"/>
  <c r="I62" i="4"/>
  <c r="J62" i="4"/>
  <c r="K62" i="4"/>
  <c r="L62" i="4"/>
  <c r="M62" i="4"/>
  <c r="N62" i="4"/>
  <c r="O62" i="4" s="1"/>
  <c r="P62" i="4"/>
  <c r="Q62" i="4"/>
  <c r="R62" i="4"/>
  <c r="S62" i="4"/>
  <c r="T62" i="4"/>
  <c r="U62" i="4"/>
  <c r="V62" i="4"/>
  <c r="Y62" i="4"/>
  <c r="AA62" i="4"/>
  <c r="A63" i="4"/>
  <c r="B63" i="4"/>
  <c r="C63" i="4"/>
  <c r="D63" i="4"/>
  <c r="E63" i="4"/>
  <c r="F63" i="4"/>
  <c r="G63" i="4"/>
  <c r="H63" i="4"/>
  <c r="I63" i="4"/>
  <c r="J63" i="4"/>
  <c r="K63" i="4"/>
  <c r="L63" i="4"/>
  <c r="M63" i="4"/>
  <c r="N63" i="4"/>
  <c r="O63" i="4" s="1"/>
  <c r="P63" i="4"/>
  <c r="Q63" i="4"/>
  <c r="R63" i="4"/>
  <c r="S63" i="4"/>
  <c r="T63" i="4"/>
  <c r="U63" i="4"/>
  <c r="V63" i="4"/>
  <c r="Y63" i="4"/>
  <c r="A64" i="4"/>
  <c r="B64" i="4"/>
  <c r="C64" i="4"/>
  <c r="D64" i="4"/>
  <c r="E64" i="4"/>
  <c r="F64" i="4"/>
  <c r="G64" i="4"/>
  <c r="H64" i="4"/>
  <c r="I64" i="4"/>
  <c r="J64" i="4"/>
  <c r="K64" i="4"/>
  <c r="L64" i="4"/>
  <c r="M64" i="4"/>
  <c r="N64" i="4"/>
  <c r="O64" i="4" s="1"/>
  <c r="P64" i="4"/>
  <c r="Q64" i="4"/>
  <c r="R64" i="4"/>
  <c r="S64" i="4"/>
  <c r="T64" i="4"/>
  <c r="U64" i="4"/>
  <c r="V64" i="4"/>
  <c r="Y64" i="4"/>
  <c r="A65" i="4"/>
  <c r="B65" i="4"/>
  <c r="C65" i="4"/>
  <c r="D65" i="4"/>
  <c r="E65" i="4"/>
  <c r="F65" i="4"/>
  <c r="G65" i="4"/>
  <c r="H65" i="4"/>
  <c r="I65" i="4"/>
  <c r="J65" i="4"/>
  <c r="K65" i="4"/>
  <c r="L65" i="4"/>
  <c r="M65" i="4"/>
  <c r="N65" i="4"/>
  <c r="O65" i="4" s="1"/>
  <c r="P65" i="4"/>
  <c r="Q65" i="4"/>
  <c r="R65" i="4"/>
  <c r="S65" i="4"/>
  <c r="T65" i="4"/>
  <c r="U65" i="4"/>
  <c r="V65" i="4"/>
  <c r="Y65" i="4"/>
  <c r="A66" i="4"/>
  <c r="B66" i="4"/>
  <c r="C66" i="4"/>
  <c r="D66" i="4"/>
  <c r="E66" i="4"/>
  <c r="F66" i="4"/>
  <c r="G66" i="4"/>
  <c r="H66" i="4"/>
  <c r="I66" i="4"/>
  <c r="J66" i="4"/>
  <c r="K66" i="4"/>
  <c r="L66" i="4"/>
  <c r="M66" i="4"/>
  <c r="N66" i="4"/>
  <c r="O66" i="4" s="1"/>
  <c r="P66" i="4"/>
  <c r="Q66" i="4"/>
  <c r="R66" i="4"/>
  <c r="S66" i="4"/>
  <c r="T66" i="4"/>
  <c r="U66" i="4"/>
  <c r="V66" i="4"/>
  <c r="Y66" i="4"/>
  <c r="X43" i="4" l="1"/>
  <c r="AA37" i="4"/>
  <c r="AB37" i="4" s="1"/>
  <c r="AA60" i="4"/>
  <c r="AB60" i="4" s="1"/>
  <c r="W42" i="4"/>
  <c r="X33" i="4"/>
  <c r="W30" i="4"/>
  <c r="Z28" i="4"/>
  <c r="W52" i="4"/>
  <c r="X38" i="4"/>
  <c r="AA35" i="4"/>
  <c r="AB35" i="4" s="1"/>
  <c r="AA27" i="4"/>
  <c r="AB27" i="4" s="1"/>
  <c r="X41" i="4"/>
  <c r="Z38" i="4"/>
  <c r="X39" i="4"/>
  <c r="W71" i="2"/>
  <c r="Z41" i="4"/>
  <c r="X66" i="4"/>
  <c r="V71" i="2"/>
  <c r="X55" i="4"/>
  <c r="T71" i="2"/>
  <c r="AA32" i="4"/>
  <c r="AB32" i="4" s="1"/>
  <c r="S71" i="2"/>
  <c r="X37" i="4"/>
  <c r="AA65" i="4"/>
  <c r="AB65" i="4" s="1"/>
  <c r="X71" i="2"/>
  <c r="Z45" i="4"/>
  <c r="W33" i="4"/>
  <c r="Z31" i="4"/>
  <c r="X28" i="4"/>
  <c r="X36" i="4"/>
  <c r="X47" i="4"/>
  <c r="Z39" i="4"/>
  <c r="X48" i="4"/>
  <c r="X42" i="4"/>
  <c r="X61" i="4"/>
  <c r="W45" i="4"/>
  <c r="Z34" i="4"/>
  <c r="X31" i="4"/>
  <c r="W28" i="4"/>
  <c r="Z48" i="4"/>
  <c r="Z46" i="4"/>
  <c r="W39" i="4"/>
  <c r="W32" i="4"/>
  <c r="W62" i="4"/>
  <c r="AA63" i="4"/>
  <c r="AB63" i="4" s="1"/>
  <c r="Z61" i="4"/>
  <c r="W57" i="4"/>
  <c r="Z50" i="4"/>
  <c r="X54" i="4"/>
  <c r="W56" i="4"/>
  <c r="Z56" i="4"/>
  <c r="X58" i="4"/>
  <c r="AA64" i="4"/>
  <c r="AB64" i="4" s="1"/>
  <c r="Z63" i="4"/>
  <c r="X56" i="4"/>
  <c r="Z49" i="4"/>
  <c r="AA51" i="4"/>
  <c r="W63" i="4"/>
  <c r="W58" i="4"/>
  <c r="X50" i="4"/>
  <c r="Z54" i="4"/>
  <c r="AA52" i="4"/>
  <c r="AA49" i="4"/>
  <c r="Z62" i="4"/>
  <c r="X60" i="4"/>
  <c r="AA46" i="4"/>
  <c r="AB46" i="4" s="1"/>
  <c r="AA45" i="4"/>
  <c r="AB45" i="4" s="1"/>
  <c r="AA29" i="4"/>
  <c r="AB29" i="4" s="1"/>
  <c r="W64" i="4"/>
  <c r="X62" i="4"/>
  <c r="W54" i="4"/>
  <c r="X49" i="4"/>
  <c r="Z64" i="4"/>
  <c r="W65" i="4"/>
  <c r="AA40" i="4"/>
  <c r="AB40" i="4" s="1"/>
  <c r="AA34" i="4"/>
  <c r="AB34" i="4" s="1"/>
  <c r="X45" i="4"/>
  <c r="W66" i="4"/>
  <c r="X64" i="4"/>
  <c r="X46" i="4"/>
  <c r="Z65" i="4"/>
  <c r="AA38" i="4"/>
  <c r="AB38" i="4" s="1"/>
  <c r="AA36" i="4"/>
  <c r="AB36" i="4" s="1"/>
  <c r="AA31" i="4"/>
  <c r="AB31" i="4" s="1"/>
  <c r="Z33" i="4"/>
  <c r="X30" i="4"/>
  <c r="W27" i="4"/>
  <c r="AA42" i="4"/>
  <c r="AB42" i="4" s="1"/>
  <c r="AA41" i="4"/>
  <c r="AB41" i="4" s="1"/>
  <c r="AA43" i="4"/>
  <c r="AB43" i="4" s="1"/>
  <c r="AA59" i="4"/>
  <c r="AB59" i="4" s="1"/>
  <c r="W46" i="4"/>
  <c r="Z55" i="4"/>
  <c r="W49" i="4"/>
  <c r="Z47" i="4"/>
  <c r="X63" i="4"/>
  <c r="AA47" i="4"/>
  <c r="AB47" i="4" s="1"/>
  <c r="AA55" i="4"/>
  <c r="X52" i="4"/>
  <c r="W60" i="4"/>
  <c r="Z58" i="4"/>
  <c r="X65" i="4"/>
  <c r="W35" i="4"/>
  <c r="W38" i="4"/>
  <c r="AA48" i="4"/>
  <c r="AB48" i="4" s="1"/>
  <c r="Z66" i="4"/>
  <c r="AA56" i="4"/>
  <c r="AA39" i="4"/>
  <c r="AB39" i="4" s="1"/>
  <c r="AA28" i="4"/>
  <c r="AB28" i="4" s="1"/>
  <c r="AA50" i="4"/>
  <c r="AA61" i="4"/>
  <c r="AB61" i="4" s="1"/>
  <c r="AB66" i="4"/>
  <c r="AB62" i="4"/>
  <c r="AB30" i="4"/>
  <c r="AB33" i="4"/>
  <c r="Y71" i="2" l="1"/>
  <c r="U44" i="4"/>
  <c r="X3" i="4" l="1"/>
  <c r="X5" i="4"/>
  <c r="X6" i="4"/>
  <c r="X8" i="4"/>
  <c r="X9" i="4"/>
  <c r="X10" i="4"/>
  <c r="X11" i="4"/>
  <c r="X13" i="4"/>
  <c r="X2" i="4"/>
  <c r="AA3" i="4"/>
  <c r="AA8" i="4"/>
  <c r="AA9" i="4"/>
  <c r="AA10" i="4"/>
  <c r="AA11" i="4"/>
  <c r="AA12" i="4"/>
  <c r="AA13" i="4"/>
  <c r="AA2" i="4"/>
  <c r="W7" i="4"/>
  <c r="W8" i="4"/>
  <c r="W9" i="4"/>
  <c r="Z4" i="4"/>
  <c r="Z6" i="4"/>
  <c r="Z10" i="4"/>
  <c r="Z11" i="4"/>
  <c r="Z2" i="4"/>
  <c r="W18" i="4"/>
  <c r="Z3" i="4"/>
  <c r="Z5" i="4"/>
  <c r="T44" i="4"/>
  <c r="W26" i="4"/>
  <c r="E3" i="4"/>
  <c r="F3" i="4"/>
  <c r="G3" i="4"/>
  <c r="E4" i="4"/>
  <c r="F4" i="4"/>
  <c r="G4" i="4"/>
  <c r="E5" i="4"/>
  <c r="F5" i="4"/>
  <c r="G5" i="4"/>
  <c r="E6" i="4"/>
  <c r="F6" i="4"/>
  <c r="G6" i="4"/>
  <c r="E7" i="4"/>
  <c r="F7" i="4"/>
  <c r="G7" i="4"/>
  <c r="E8" i="4"/>
  <c r="F8" i="4"/>
  <c r="G8" i="4"/>
  <c r="E9" i="4"/>
  <c r="F9" i="4"/>
  <c r="G9" i="4"/>
  <c r="E10" i="4"/>
  <c r="F10" i="4"/>
  <c r="G10" i="4"/>
  <c r="E11" i="4"/>
  <c r="F11" i="4"/>
  <c r="G11" i="4"/>
  <c r="E12" i="4"/>
  <c r="F12" i="4"/>
  <c r="G12" i="4"/>
  <c r="E13" i="4"/>
  <c r="F13" i="4"/>
  <c r="G13" i="4"/>
  <c r="E14" i="4"/>
  <c r="F14" i="4"/>
  <c r="G14" i="4"/>
  <c r="E15" i="4"/>
  <c r="F15" i="4"/>
  <c r="G15" i="4"/>
  <c r="E16" i="4"/>
  <c r="F16" i="4"/>
  <c r="G16" i="4"/>
  <c r="E17" i="4"/>
  <c r="F17" i="4"/>
  <c r="G17" i="4"/>
  <c r="E18" i="4"/>
  <c r="F18" i="4"/>
  <c r="G18" i="4"/>
  <c r="E19" i="4"/>
  <c r="F19" i="4"/>
  <c r="G19" i="4"/>
  <c r="E20" i="4"/>
  <c r="F20" i="4"/>
  <c r="G20" i="4"/>
  <c r="E21" i="4"/>
  <c r="F21" i="4"/>
  <c r="G21" i="4"/>
  <c r="E22" i="4"/>
  <c r="F22" i="4"/>
  <c r="G22" i="4"/>
  <c r="E23" i="4"/>
  <c r="F23" i="4"/>
  <c r="G23" i="4"/>
  <c r="E24" i="4"/>
  <c r="F24" i="4"/>
  <c r="G24" i="4"/>
  <c r="E25" i="4"/>
  <c r="F25" i="4"/>
  <c r="G25" i="4"/>
  <c r="E26" i="4"/>
  <c r="F26" i="4"/>
  <c r="G26" i="4"/>
  <c r="E2" i="4"/>
  <c r="G2" i="4"/>
  <c r="F2" i="4"/>
  <c r="AA26" i="4"/>
  <c r="Z26" i="4"/>
  <c r="Y26" i="4"/>
  <c r="X26" i="4"/>
  <c r="V26" i="4"/>
  <c r="U26" i="4"/>
  <c r="T26" i="4"/>
  <c r="S26" i="4"/>
  <c r="R26" i="4"/>
  <c r="Q26" i="4"/>
  <c r="P26" i="4"/>
  <c r="N26" i="4"/>
  <c r="O26" i="4" s="1"/>
  <c r="M26" i="4"/>
  <c r="L26" i="4"/>
  <c r="K26" i="4"/>
  <c r="J26" i="4"/>
  <c r="I26" i="4"/>
  <c r="H26" i="4"/>
  <c r="D26" i="4"/>
  <c r="C26" i="4"/>
  <c r="B26" i="4"/>
  <c r="A26" i="4"/>
  <c r="AA25" i="4"/>
  <c r="Z25" i="4"/>
  <c r="Y25" i="4"/>
  <c r="X25" i="4"/>
  <c r="W25" i="4"/>
  <c r="V25" i="4"/>
  <c r="U25" i="4"/>
  <c r="T25" i="4"/>
  <c r="S25" i="4"/>
  <c r="R25" i="4"/>
  <c r="Q25" i="4"/>
  <c r="P25" i="4"/>
  <c r="N25" i="4"/>
  <c r="O25" i="4" s="1"/>
  <c r="M25" i="4"/>
  <c r="L25" i="4"/>
  <c r="K25" i="4"/>
  <c r="J25" i="4"/>
  <c r="I25" i="4"/>
  <c r="H25" i="4"/>
  <c r="D25" i="4"/>
  <c r="C25" i="4"/>
  <c r="B25" i="4"/>
  <c r="A25" i="4"/>
  <c r="AA24" i="4"/>
  <c r="Z24" i="4"/>
  <c r="Y24" i="4"/>
  <c r="X24" i="4"/>
  <c r="W24" i="4"/>
  <c r="V24" i="4"/>
  <c r="U24" i="4"/>
  <c r="T24" i="4"/>
  <c r="S24" i="4"/>
  <c r="R24" i="4"/>
  <c r="Q24" i="4"/>
  <c r="P24" i="4"/>
  <c r="N24" i="4"/>
  <c r="O24" i="4" s="1"/>
  <c r="M24" i="4"/>
  <c r="L24" i="4"/>
  <c r="K24" i="4"/>
  <c r="J24" i="4"/>
  <c r="I24" i="4"/>
  <c r="H24" i="4"/>
  <c r="D24" i="4"/>
  <c r="C24" i="4"/>
  <c r="B24" i="4"/>
  <c r="A24" i="4"/>
  <c r="AA23" i="4"/>
  <c r="Z23" i="4"/>
  <c r="Y23" i="4"/>
  <c r="X23" i="4"/>
  <c r="W23" i="4"/>
  <c r="V23" i="4"/>
  <c r="U23" i="4"/>
  <c r="T23" i="4"/>
  <c r="S23" i="4"/>
  <c r="R23" i="4"/>
  <c r="Q23" i="4"/>
  <c r="P23" i="4"/>
  <c r="N23" i="4"/>
  <c r="O23" i="4" s="1"/>
  <c r="M23" i="4"/>
  <c r="L23" i="4"/>
  <c r="K23" i="4"/>
  <c r="J23" i="4"/>
  <c r="I23" i="4"/>
  <c r="H23" i="4"/>
  <c r="D23" i="4"/>
  <c r="C23" i="4"/>
  <c r="B23" i="4"/>
  <c r="A23" i="4"/>
  <c r="AA22" i="4"/>
  <c r="Z22" i="4"/>
  <c r="Y22" i="4"/>
  <c r="X22" i="4"/>
  <c r="W22" i="4"/>
  <c r="V22" i="4"/>
  <c r="U22" i="4"/>
  <c r="T22" i="4"/>
  <c r="S22" i="4"/>
  <c r="R22" i="4"/>
  <c r="Q22" i="4"/>
  <c r="P22" i="4"/>
  <c r="N22" i="4"/>
  <c r="O22" i="4" s="1"/>
  <c r="M22" i="4"/>
  <c r="L22" i="4"/>
  <c r="K22" i="4"/>
  <c r="J22" i="4"/>
  <c r="I22" i="4"/>
  <c r="H22" i="4"/>
  <c r="D22" i="4"/>
  <c r="C22" i="4"/>
  <c r="B22" i="4"/>
  <c r="A22" i="4"/>
  <c r="AA21" i="4"/>
  <c r="Z21" i="4"/>
  <c r="Y21" i="4"/>
  <c r="X21" i="4"/>
  <c r="W21" i="4"/>
  <c r="V21" i="4"/>
  <c r="U21" i="4"/>
  <c r="T21" i="4"/>
  <c r="S21" i="4"/>
  <c r="R21" i="4"/>
  <c r="Q21" i="4"/>
  <c r="P21" i="4"/>
  <c r="N21" i="4"/>
  <c r="O21" i="4" s="1"/>
  <c r="M21" i="4"/>
  <c r="L21" i="4"/>
  <c r="K21" i="4"/>
  <c r="J21" i="4"/>
  <c r="I21" i="4"/>
  <c r="H21" i="4"/>
  <c r="D21" i="4"/>
  <c r="C21" i="4"/>
  <c r="B21" i="4"/>
  <c r="A21" i="4"/>
  <c r="AA20" i="4"/>
  <c r="Z20" i="4"/>
  <c r="Y20" i="4"/>
  <c r="X20" i="4"/>
  <c r="W20" i="4"/>
  <c r="V20" i="4"/>
  <c r="U20" i="4"/>
  <c r="T20" i="4"/>
  <c r="S20" i="4"/>
  <c r="R20" i="4"/>
  <c r="Q20" i="4"/>
  <c r="P20" i="4"/>
  <c r="N20" i="4"/>
  <c r="O20" i="4" s="1"/>
  <c r="M20" i="4"/>
  <c r="L20" i="4"/>
  <c r="K20" i="4"/>
  <c r="J20" i="4"/>
  <c r="I20" i="4"/>
  <c r="H20" i="4"/>
  <c r="D20" i="4"/>
  <c r="C20" i="4"/>
  <c r="B20" i="4"/>
  <c r="A20" i="4"/>
  <c r="AA19" i="4"/>
  <c r="Z19" i="4"/>
  <c r="Y19" i="4"/>
  <c r="X19" i="4"/>
  <c r="W19" i="4"/>
  <c r="V19" i="4"/>
  <c r="U19" i="4"/>
  <c r="T19" i="4"/>
  <c r="S19" i="4"/>
  <c r="R19" i="4"/>
  <c r="Q19" i="4"/>
  <c r="P19" i="4"/>
  <c r="N19" i="4"/>
  <c r="O19" i="4" s="1"/>
  <c r="M19" i="4"/>
  <c r="L19" i="4"/>
  <c r="K19" i="4"/>
  <c r="J19" i="4"/>
  <c r="I19" i="4"/>
  <c r="H19" i="4"/>
  <c r="D19" i="4"/>
  <c r="C19" i="4"/>
  <c r="B19" i="4"/>
  <c r="A19" i="4"/>
  <c r="AA18" i="4"/>
  <c r="Z18" i="4"/>
  <c r="Y18" i="4"/>
  <c r="X18" i="4"/>
  <c r="V18" i="4"/>
  <c r="U18" i="4"/>
  <c r="T18" i="4"/>
  <c r="S18" i="4"/>
  <c r="R18" i="4"/>
  <c r="Q18" i="4"/>
  <c r="P18" i="4"/>
  <c r="N18" i="4"/>
  <c r="O18" i="4" s="1"/>
  <c r="M18" i="4"/>
  <c r="L18" i="4"/>
  <c r="K18" i="4"/>
  <c r="J18" i="4"/>
  <c r="I18" i="4"/>
  <c r="H18" i="4"/>
  <c r="D18" i="4"/>
  <c r="C18" i="4"/>
  <c r="B18" i="4"/>
  <c r="A18" i="4"/>
  <c r="AA17" i="4"/>
  <c r="Z17" i="4"/>
  <c r="Y17" i="4"/>
  <c r="X17" i="4"/>
  <c r="W17" i="4"/>
  <c r="V17" i="4"/>
  <c r="U17" i="4"/>
  <c r="T17" i="4"/>
  <c r="S17" i="4"/>
  <c r="R17" i="4"/>
  <c r="Q17" i="4"/>
  <c r="P17" i="4"/>
  <c r="N17" i="4"/>
  <c r="O17" i="4" s="1"/>
  <c r="M17" i="4"/>
  <c r="L17" i="4"/>
  <c r="K17" i="4"/>
  <c r="J17" i="4"/>
  <c r="I17" i="4"/>
  <c r="H17" i="4"/>
  <c r="D17" i="4"/>
  <c r="C17" i="4"/>
  <c r="B17" i="4"/>
  <c r="A17" i="4"/>
  <c r="AA16" i="4"/>
  <c r="Z16" i="4"/>
  <c r="Y16" i="4"/>
  <c r="X16" i="4"/>
  <c r="W16" i="4"/>
  <c r="V16" i="4"/>
  <c r="U16" i="4"/>
  <c r="T16" i="4"/>
  <c r="S16" i="4"/>
  <c r="R16" i="4"/>
  <c r="Q16" i="4"/>
  <c r="P16" i="4"/>
  <c r="N16" i="4"/>
  <c r="O16" i="4" s="1"/>
  <c r="M16" i="4"/>
  <c r="L16" i="4"/>
  <c r="K16" i="4"/>
  <c r="J16" i="4"/>
  <c r="I16" i="4"/>
  <c r="H16" i="4"/>
  <c r="D16" i="4"/>
  <c r="C16" i="4"/>
  <c r="B16" i="4"/>
  <c r="A16" i="4"/>
  <c r="AA15" i="4"/>
  <c r="Z15" i="4"/>
  <c r="Y15" i="4"/>
  <c r="X15" i="4"/>
  <c r="W15" i="4"/>
  <c r="V15" i="4"/>
  <c r="U15" i="4"/>
  <c r="T15" i="4"/>
  <c r="S15" i="4"/>
  <c r="R15" i="4"/>
  <c r="Q15" i="4"/>
  <c r="P15" i="4"/>
  <c r="N15" i="4"/>
  <c r="O15" i="4" s="1"/>
  <c r="M15" i="4"/>
  <c r="L15" i="4"/>
  <c r="K15" i="4"/>
  <c r="J15" i="4"/>
  <c r="I15" i="4"/>
  <c r="H15" i="4"/>
  <c r="D15" i="4"/>
  <c r="C15" i="4"/>
  <c r="B15" i="4"/>
  <c r="A15" i="4"/>
  <c r="AA14" i="4"/>
  <c r="Z14" i="4"/>
  <c r="Y14" i="4"/>
  <c r="X14" i="4"/>
  <c r="W14" i="4"/>
  <c r="V14" i="4"/>
  <c r="U14" i="4"/>
  <c r="T14" i="4"/>
  <c r="S14" i="4"/>
  <c r="R14" i="4"/>
  <c r="Q14" i="4"/>
  <c r="P14" i="4"/>
  <c r="N14" i="4"/>
  <c r="O14" i="4" s="1"/>
  <c r="M14" i="4"/>
  <c r="L14" i="4"/>
  <c r="K14" i="4"/>
  <c r="J14" i="4"/>
  <c r="I14" i="4"/>
  <c r="H14" i="4"/>
  <c r="D14" i="4"/>
  <c r="C14" i="4"/>
  <c r="B14" i="4"/>
  <c r="A14" i="4"/>
  <c r="Z13" i="4"/>
  <c r="Y13" i="4"/>
  <c r="V13" i="4"/>
  <c r="U13" i="4"/>
  <c r="T13" i="4"/>
  <c r="S13" i="4"/>
  <c r="R13" i="4"/>
  <c r="Q13" i="4"/>
  <c r="P13" i="4"/>
  <c r="N13" i="4"/>
  <c r="O13" i="4" s="1"/>
  <c r="M13" i="4"/>
  <c r="L13" i="4"/>
  <c r="K13" i="4"/>
  <c r="J13" i="4"/>
  <c r="I13" i="4"/>
  <c r="H13" i="4"/>
  <c r="D13" i="4"/>
  <c r="C13" i="4"/>
  <c r="B13" i="4"/>
  <c r="A13" i="4"/>
  <c r="Y12" i="4"/>
  <c r="X12" i="4"/>
  <c r="W12" i="4"/>
  <c r="V12" i="4"/>
  <c r="U12" i="4"/>
  <c r="T12" i="4"/>
  <c r="S12" i="4"/>
  <c r="R12" i="4"/>
  <c r="Q12" i="4"/>
  <c r="P12" i="4"/>
  <c r="N12" i="4"/>
  <c r="O12" i="4" s="1"/>
  <c r="M12" i="4"/>
  <c r="L12" i="4"/>
  <c r="K12" i="4"/>
  <c r="J12" i="4"/>
  <c r="I12" i="4"/>
  <c r="H12" i="4"/>
  <c r="D12" i="4"/>
  <c r="C12" i="4"/>
  <c r="B12" i="4"/>
  <c r="A12" i="4"/>
  <c r="Y11" i="4"/>
  <c r="V11" i="4"/>
  <c r="U11" i="4"/>
  <c r="T11" i="4"/>
  <c r="S11" i="4"/>
  <c r="R11" i="4"/>
  <c r="Q11" i="4"/>
  <c r="P11" i="4"/>
  <c r="N11" i="4"/>
  <c r="O11" i="4" s="1"/>
  <c r="M11" i="4"/>
  <c r="L11" i="4"/>
  <c r="K11" i="4"/>
  <c r="J11" i="4"/>
  <c r="I11" i="4"/>
  <c r="H11" i="4"/>
  <c r="D11" i="4"/>
  <c r="C11" i="4"/>
  <c r="B11" i="4"/>
  <c r="A11" i="4"/>
  <c r="Y10" i="4"/>
  <c r="V10" i="4"/>
  <c r="U10" i="4"/>
  <c r="T10" i="4"/>
  <c r="S10" i="4"/>
  <c r="R10" i="4"/>
  <c r="Q10" i="4"/>
  <c r="P10" i="4"/>
  <c r="N10" i="4"/>
  <c r="O10" i="4" s="1"/>
  <c r="M10" i="4"/>
  <c r="L10" i="4"/>
  <c r="K10" i="4"/>
  <c r="J10" i="4"/>
  <c r="I10" i="4"/>
  <c r="H10" i="4"/>
  <c r="D10" i="4"/>
  <c r="C10" i="4"/>
  <c r="B10" i="4"/>
  <c r="A10" i="4"/>
  <c r="Z9" i="4"/>
  <c r="Y9" i="4"/>
  <c r="V9" i="4"/>
  <c r="U9" i="4"/>
  <c r="T9" i="4"/>
  <c r="S9" i="4"/>
  <c r="R9" i="4"/>
  <c r="Q9" i="4"/>
  <c r="P9" i="4"/>
  <c r="N9" i="4"/>
  <c r="O9" i="4" s="1"/>
  <c r="M9" i="4"/>
  <c r="L9" i="4"/>
  <c r="K9" i="4"/>
  <c r="J9" i="4"/>
  <c r="I9" i="4"/>
  <c r="H9" i="4"/>
  <c r="D9" i="4"/>
  <c r="C9" i="4"/>
  <c r="B9" i="4"/>
  <c r="A9" i="4"/>
  <c r="Z8" i="4"/>
  <c r="Y8" i="4"/>
  <c r="V8" i="4"/>
  <c r="U8" i="4"/>
  <c r="T8" i="4"/>
  <c r="S8" i="4"/>
  <c r="R8" i="4"/>
  <c r="Q8" i="4"/>
  <c r="P8" i="4"/>
  <c r="N8" i="4"/>
  <c r="O8" i="4" s="1"/>
  <c r="M8" i="4"/>
  <c r="L8" i="4"/>
  <c r="K8" i="4"/>
  <c r="J8" i="4"/>
  <c r="I8" i="4"/>
  <c r="H8" i="4"/>
  <c r="D8" i="4"/>
  <c r="C8" i="4"/>
  <c r="B8" i="4"/>
  <c r="A8" i="4"/>
  <c r="AA7" i="4"/>
  <c r="Z7" i="4"/>
  <c r="Y7" i="4"/>
  <c r="X7" i="4"/>
  <c r="V7" i="4"/>
  <c r="U7" i="4"/>
  <c r="T7" i="4"/>
  <c r="S7" i="4"/>
  <c r="R7" i="4"/>
  <c r="Q7" i="4"/>
  <c r="P7" i="4"/>
  <c r="N7" i="4"/>
  <c r="O7" i="4" s="1"/>
  <c r="M7" i="4"/>
  <c r="L7" i="4"/>
  <c r="K7" i="4"/>
  <c r="J7" i="4"/>
  <c r="I7" i="4"/>
  <c r="H7" i="4"/>
  <c r="D7" i="4"/>
  <c r="C7" i="4"/>
  <c r="B7" i="4"/>
  <c r="A7" i="4"/>
  <c r="AA6" i="4"/>
  <c r="Y6" i="4"/>
  <c r="V6" i="4"/>
  <c r="U6" i="4"/>
  <c r="T6" i="4"/>
  <c r="S6" i="4"/>
  <c r="R6" i="4"/>
  <c r="Q6" i="4"/>
  <c r="P6" i="4"/>
  <c r="N6" i="4"/>
  <c r="O6" i="4" s="1"/>
  <c r="M6" i="4"/>
  <c r="L6" i="4"/>
  <c r="K6" i="4"/>
  <c r="J6" i="4"/>
  <c r="I6" i="4"/>
  <c r="H6" i="4"/>
  <c r="D6" i="4"/>
  <c r="C6" i="4"/>
  <c r="B6" i="4"/>
  <c r="A6" i="4"/>
  <c r="AA5" i="4"/>
  <c r="Y5" i="4"/>
  <c r="V5" i="4"/>
  <c r="U5" i="4"/>
  <c r="T5" i="4"/>
  <c r="S5" i="4"/>
  <c r="R5" i="4"/>
  <c r="Q5" i="4"/>
  <c r="P5" i="4"/>
  <c r="N5" i="4"/>
  <c r="O5" i="4" s="1"/>
  <c r="M5" i="4"/>
  <c r="L5" i="4"/>
  <c r="K5" i="4"/>
  <c r="J5" i="4"/>
  <c r="I5" i="4"/>
  <c r="H5" i="4"/>
  <c r="D5" i="4"/>
  <c r="C5" i="4"/>
  <c r="B5" i="4"/>
  <c r="A5" i="4"/>
  <c r="AA4" i="4"/>
  <c r="Y4" i="4"/>
  <c r="X4" i="4"/>
  <c r="W4" i="4"/>
  <c r="V4" i="4"/>
  <c r="U4" i="4"/>
  <c r="T4" i="4"/>
  <c r="S4" i="4"/>
  <c r="R4" i="4"/>
  <c r="Q4" i="4"/>
  <c r="P4" i="4"/>
  <c r="N4" i="4"/>
  <c r="O4" i="4" s="1"/>
  <c r="M4" i="4"/>
  <c r="L4" i="4"/>
  <c r="K4" i="4"/>
  <c r="J4" i="4"/>
  <c r="I4" i="4"/>
  <c r="H4" i="4"/>
  <c r="D4" i="4"/>
  <c r="C4" i="4"/>
  <c r="B4" i="4"/>
  <c r="A4" i="4"/>
  <c r="Y3" i="4"/>
  <c r="V3" i="4"/>
  <c r="U3" i="4"/>
  <c r="T3" i="4"/>
  <c r="S3" i="4"/>
  <c r="R3" i="4"/>
  <c r="Q3" i="4"/>
  <c r="P3" i="4"/>
  <c r="N3" i="4"/>
  <c r="O3" i="4" s="1"/>
  <c r="M3" i="4"/>
  <c r="L3" i="4"/>
  <c r="K3" i="4"/>
  <c r="J3" i="4"/>
  <c r="I3" i="4"/>
  <c r="H3" i="4"/>
  <c r="D3" i="4"/>
  <c r="C3" i="4"/>
  <c r="B3" i="4"/>
  <c r="A3" i="4"/>
  <c r="A2" i="4"/>
  <c r="Y2" i="4"/>
  <c r="V2" i="4"/>
  <c r="U2" i="4"/>
  <c r="T2" i="4"/>
  <c r="S2" i="4"/>
  <c r="R2" i="4"/>
  <c r="Q2" i="4"/>
  <c r="P2" i="4"/>
  <c r="N2" i="4"/>
  <c r="O2" i="4" s="1"/>
  <c r="M2" i="4"/>
  <c r="L2" i="4"/>
  <c r="K2" i="4"/>
  <c r="J2" i="4"/>
  <c r="I2" i="4"/>
  <c r="H2" i="4"/>
  <c r="D2" i="4"/>
  <c r="C2" i="4"/>
  <c r="B2" i="4"/>
  <c r="AB2" i="4" l="1"/>
  <c r="AB18" i="4"/>
  <c r="AB16" i="4"/>
  <c r="AB23" i="4"/>
  <c r="AB10" i="4"/>
  <c r="AB15" i="4"/>
  <c r="AB22" i="4"/>
  <c r="AB9" i="4"/>
  <c r="AB14" i="4"/>
  <c r="AB21" i="4"/>
  <c r="AB8" i="4"/>
  <c r="AB5" i="4"/>
  <c r="AB20" i="4"/>
  <c r="AB3" i="4"/>
  <c r="AB7" i="4"/>
  <c r="AB19" i="4"/>
  <c r="AB26" i="4"/>
  <c r="AB13" i="4"/>
  <c r="AB4" i="4"/>
  <c r="AB6" i="4"/>
  <c r="AB25" i="4"/>
  <c r="AB12" i="4"/>
  <c r="AB17" i="4"/>
  <c r="AB24" i="4"/>
  <c r="AB11" i="4"/>
  <c r="Z12" i="4"/>
  <c r="W11" i="4"/>
  <c r="W10" i="4"/>
  <c r="W6" i="4"/>
  <c r="W13" i="4"/>
  <c r="W5" i="4"/>
  <c r="W3" i="4"/>
  <c r="W2" i="4"/>
  <c r="AA44" i="4"/>
  <c r="Z44" i="4"/>
  <c r="Y44" i="4"/>
  <c r="X44" i="4"/>
  <c r="W44" i="4"/>
  <c r="S44" i="4"/>
  <c r="J44" i="4"/>
  <c r="AB4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C1" authorId="0" shapeId="0" xr:uid="{790EF03A-7E41-45D5-B1E0-588C82DBD61B}">
      <text>
        <r>
          <rPr>
            <b/>
            <sz val="8"/>
            <color indexed="81"/>
            <rFont val="Tahoma"/>
            <family val="2"/>
          </rPr>
          <t>Usuario:</t>
        </r>
        <r>
          <rPr>
            <sz val="8"/>
            <color indexed="81"/>
            <rFont val="Tahoma"/>
            <family val="2"/>
          </rPr>
          <t xml:space="preserve">
CLIK en el Tigre para ver el documento Oficial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C1" authorId="0" shapeId="0" xr:uid="{00000000-0006-0000-0400-000001000000}">
      <text>
        <r>
          <rPr>
            <b/>
            <sz val="8"/>
            <color indexed="81"/>
            <rFont val="Tahoma"/>
            <family val="2"/>
          </rPr>
          <t>Usuario:</t>
        </r>
        <r>
          <rPr>
            <sz val="8"/>
            <color indexed="81"/>
            <rFont val="Tahoma"/>
            <family val="2"/>
          </rPr>
          <t xml:space="preserve">
CLIK en el Tigre para ver el documento Oficial
</t>
        </r>
      </text>
    </comment>
  </commentList>
</comments>
</file>

<file path=xl/sharedStrings.xml><?xml version="1.0" encoding="utf-8"?>
<sst xmlns="http://schemas.openxmlformats.org/spreadsheetml/2006/main" count="482" uniqueCount="310">
  <si>
    <t>ANÁLISIS DE CARTERA</t>
  </si>
  <si>
    <t>FACTURA</t>
  </si>
  <si>
    <t xml:space="preserve">VALOR </t>
  </si>
  <si>
    <t>OBSERVACION</t>
  </si>
  <si>
    <t>NOTAS CREDITO</t>
  </si>
  <si>
    <t>EN ESTUDIO</t>
  </si>
  <si>
    <t>VALOR</t>
  </si>
  <si>
    <t>RETEFUENTE</t>
  </si>
  <si>
    <t>CONS</t>
  </si>
  <si>
    <t>RETEICA</t>
  </si>
  <si>
    <t>N° ORDEN DE PAGO</t>
  </si>
  <si>
    <t>PAGOS</t>
  </si>
  <si>
    <t xml:space="preserve">FECHA DE PAGO </t>
  </si>
  <si>
    <t>FECHA DE RADICACION</t>
  </si>
  <si>
    <t>Estados</t>
  </si>
  <si>
    <t>VALOR ASEGURADORA</t>
  </si>
  <si>
    <t>ACTIVA</t>
  </si>
  <si>
    <t>VALOR  IPS</t>
  </si>
  <si>
    <t>FACTURADO</t>
  </si>
  <si>
    <t>FECHA EGRESO</t>
  </si>
  <si>
    <t>LESIONADO</t>
  </si>
  <si>
    <t>Amparo</t>
  </si>
  <si>
    <t>FACTURA PREFIJO</t>
  </si>
  <si>
    <t xml:space="preserve">Protocolo estados de cartera </t>
  </si>
  <si>
    <t>consec</t>
  </si>
  <si>
    <t>Demas Aseguradoras</t>
  </si>
  <si>
    <t>Comentario</t>
  </si>
  <si>
    <t>Facturas sin glosa cuyo tramite fue transferencia del valor</t>
  </si>
  <si>
    <t>Facturas objetadas por presentar inconsistencias en los documentos soporte de cuenta o reclamación, es necesario anexar el soporte o justificación requerida según la observación emitida</t>
  </si>
  <si>
    <t>Facturas cuyos procedimientos están pendientes por soportar, es necesario anexar el soporte o justificación requerida según la observación emitida o en su defecto aceptación de la glosa</t>
  </si>
  <si>
    <t>Objeción Causal Pertinencia Medica.</t>
  </si>
  <si>
    <t>Procedimientos que según la auditoria Medica no se justifica su cobro, Anexar la justificación de acuerdo a las observaciones dadas o en su defecto nota crédito de aceptación por parte de  la IPS</t>
  </si>
  <si>
    <t>Facturas cuyo valor superan la tarifa establecida en el decr 2423 para el año de atención, Anexar la justificación de acuerdo a las observaciones dadas o en su defecto nota cerdito de aceptación por parte de  la IPS</t>
  </si>
  <si>
    <t>Objeción Causal Tope Máximo</t>
  </si>
  <si>
    <t xml:space="preserve">Facturas que superan el tope establecido </t>
  </si>
  <si>
    <t>Objeción Causal No cubierto por SOAT</t>
  </si>
  <si>
    <t>Facturas que no cumplen con lo establecido en la normatividad</t>
  </si>
  <si>
    <t xml:space="preserve">Factura no encontrada en las bases de datos, por lo cual es necesario aportar numero de documento y nombre de la victima con la copia del radicado ante suramericana  </t>
  </si>
  <si>
    <t>Factura en proceso de auditoria y tramite</t>
  </si>
  <si>
    <t>Póliza que presenta inconsistencias una vez realizado el proceso de verificación</t>
  </si>
  <si>
    <t xml:space="preserve">Objeción causal prescripción </t>
  </si>
  <si>
    <t>Factura que supera mas de 2 años desde el momento de la ATENCION del paciente ò supera mas de 5 años desde la fecha OCURRIDO  el  evento o siniestro</t>
  </si>
  <si>
    <t>factura Pendiente por Liquidar</t>
  </si>
  <si>
    <t xml:space="preserve">Error en el Proceso </t>
  </si>
  <si>
    <t>14.3</t>
  </si>
  <si>
    <t>Factura a la cual se ratificó la glosa y su trámite es proceso de conciliación</t>
  </si>
  <si>
    <t>14.4</t>
  </si>
  <si>
    <t>14.5</t>
  </si>
  <si>
    <t>14.16</t>
  </si>
  <si>
    <t>ya se concilio ver reporte del acta</t>
  </si>
  <si>
    <t>Objeción Causal Material de Ostesintesis</t>
  </si>
  <si>
    <t>facturas con material MAOS</t>
  </si>
  <si>
    <t>Estado activa</t>
  </si>
  <si>
    <t>Total general</t>
  </si>
  <si>
    <t>.</t>
  </si>
  <si>
    <t>Nombre de la victima</t>
  </si>
  <si>
    <t>Documento</t>
  </si>
  <si>
    <t>tipo documento</t>
  </si>
  <si>
    <t>placa</t>
  </si>
  <si>
    <t>fecha de accidente</t>
  </si>
  <si>
    <t>numero de poliza</t>
  </si>
  <si>
    <t>tipo de solicitud</t>
  </si>
  <si>
    <t>Entidad</t>
  </si>
  <si>
    <t>Nit</t>
  </si>
  <si>
    <t>Factura</t>
  </si>
  <si>
    <t>Saldo Solidaria</t>
  </si>
  <si>
    <t>OBJECIONES RATIFICADAS</t>
  </si>
  <si>
    <t>OBJECIONES TOTALES</t>
  </si>
  <si>
    <t xml:space="preserve"> OBJECIÓN SUBSANABLE</t>
  </si>
  <si>
    <t>SIN INFORMACION EN EL SISTEMA</t>
  </si>
  <si>
    <t>ASEGURADORA SOLIDARIA DE COLOMBIA SEGUROS  860.524.654</t>
  </si>
  <si>
    <t xml:space="preserve"> OBJECIÓN PARCIAL</t>
  </si>
  <si>
    <t>NOTA CREDITO</t>
  </si>
  <si>
    <t>Cartera por estados y saldos pendientes</t>
  </si>
  <si>
    <t>Estados de cartera</t>
  </si>
  <si>
    <t>Cartera por fecha de egreso y saldos pendientes</t>
  </si>
  <si>
    <t>Objeción Causal devolución documentos</t>
  </si>
  <si>
    <t>Cant. Reclamos</t>
  </si>
  <si>
    <t>Reclamación Tramitada en su totalidad</t>
  </si>
  <si>
    <t>Reclamación sin informacion en el sistema</t>
  </si>
  <si>
    <t xml:space="preserve">Reclamación en proceso de validación </t>
  </si>
  <si>
    <t>Reclamación  con glosa u objeción Ratificada MAOS</t>
  </si>
  <si>
    <t>Reclamación  Objeto de Conciliación</t>
  </si>
  <si>
    <t xml:space="preserve">Estado Cartera </t>
  </si>
  <si>
    <t xml:space="preserve"> Cant. Reclamos</t>
  </si>
  <si>
    <t xml:space="preserve"> Saldo Solidaria</t>
  </si>
  <si>
    <t xml:space="preserve">NOMBRE DE LA VICTIMA </t>
  </si>
  <si>
    <t>TIPO Y N° DOC</t>
  </si>
  <si>
    <t xml:space="preserve">N° POLIZA DE LA VICTIMA </t>
  </si>
  <si>
    <t>N° SINIESTRO</t>
  </si>
  <si>
    <t>N° POLIZA DE LA VICTIMA</t>
  </si>
  <si>
    <t>Tope Máximo</t>
  </si>
  <si>
    <t>Tope alcanzado</t>
  </si>
  <si>
    <t>estado</t>
  </si>
  <si>
    <t>Fuera de Vigencia</t>
  </si>
  <si>
    <t>Factura  Tramitada sin Glosa</t>
  </si>
  <si>
    <t>Glosa Automatica por (8.16) Usuario o servicio corresponde a otro plan o responsable</t>
  </si>
  <si>
    <t>Primera y unica glosa</t>
  </si>
  <si>
    <t>Objeción Causal Documentos (Devolución)</t>
  </si>
  <si>
    <t>fuera de la vigencia de la póliza</t>
  </si>
  <si>
    <t>Factura Tramitada con glosa (Soportes)</t>
  </si>
  <si>
    <t>Póliza Falsa, lavada, Hurtada</t>
  </si>
  <si>
    <t>No cubierto SOAT</t>
  </si>
  <si>
    <t>Factura Tramitada con glosa (tarifas)</t>
  </si>
  <si>
    <t>Póliza prestada</t>
  </si>
  <si>
    <t>Concurrencia</t>
  </si>
  <si>
    <t>Poliza Soat Otra Compania</t>
  </si>
  <si>
    <t xml:space="preserve">Factura no registra en el sistema </t>
  </si>
  <si>
    <t xml:space="preserve">Factura en proceso de validación </t>
  </si>
  <si>
    <t>Columnas (N…R): Factura tramitada en su totalidad (1)</t>
  </si>
  <si>
    <t xml:space="preserve">Objeción causal póliza no sura, hurtada, fuera de vigencia </t>
  </si>
  <si>
    <t>Columna (s) glosas: 3 ; 4 ; 5</t>
  </si>
  <si>
    <t>ops</t>
  </si>
  <si>
    <t>12.3ss</t>
  </si>
  <si>
    <t>Columna (X) Glosa ratificada: 14.</t>
  </si>
  <si>
    <t>anulado</t>
  </si>
  <si>
    <t>Columna (z) Objeciones : 2;6;7;11;12</t>
  </si>
  <si>
    <t>Glosa ratificada</t>
  </si>
  <si>
    <t>Factura con glosa u objeción Ratificada</t>
  </si>
  <si>
    <t>rs</t>
  </si>
  <si>
    <t>14.3s</t>
  </si>
  <si>
    <t>Columna (AA) No registra en el sistema: 8</t>
  </si>
  <si>
    <t>rp</t>
  </si>
  <si>
    <t>14.4q</t>
  </si>
  <si>
    <t>Colimna en estudio (AB) En estudio: 10</t>
  </si>
  <si>
    <t>rt</t>
  </si>
  <si>
    <t>14.5w</t>
  </si>
  <si>
    <t>rm</t>
  </si>
  <si>
    <t>14.16z</t>
  </si>
  <si>
    <t>Codigo Proc</t>
  </si>
  <si>
    <t>Factura Objeto de Conciliación</t>
  </si>
  <si>
    <t>Objeción Causal Prescripción</t>
  </si>
  <si>
    <t>Codigo de Auditoria</t>
  </si>
  <si>
    <t>Motivos de auditoria</t>
  </si>
  <si>
    <t>Codigos cartera</t>
  </si>
  <si>
    <t>Glosa tarifas</t>
  </si>
  <si>
    <t>5 - 14.5</t>
  </si>
  <si>
    <t>Glosa de soportes</t>
  </si>
  <si>
    <t>3 - 14.3</t>
  </si>
  <si>
    <t>Glosas de pertinencia o facturacion</t>
  </si>
  <si>
    <t>4 - 14.4</t>
  </si>
  <si>
    <t>Glosas por devolucion</t>
  </si>
  <si>
    <t>2;7;11</t>
  </si>
  <si>
    <t>Codigos o estados cartera</t>
  </si>
  <si>
    <t>Ubicación de los valores</t>
  </si>
  <si>
    <t>Caracteristicas</t>
  </si>
  <si>
    <t>Factura tramitada en su totalidad (pertenecen a las columnas N,P,O,Q,R &amp; Y)</t>
  </si>
  <si>
    <t>No pueden tener valores de saldo o glosas</t>
  </si>
  <si>
    <t>Se ubica en la columna (z) de objeciones</t>
  </si>
  <si>
    <t>Facturas con objeciones totales o devoluciones</t>
  </si>
  <si>
    <t>Se ubica en la columna (s) Glosas</t>
  </si>
  <si>
    <t>Facturas con primera glosa o glosadas una sola vez(sin respuesta a glosa)</t>
  </si>
  <si>
    <t>Facturas con superacion de tope</t>
  </si>
  <si>
    <t>Facturas con glosa no cobertura soat</t>
  </si>
  <si>
    <t>Se ubica en la culumna (AA) No registra en el sistema</t>
  </si>
  <si>
    <t>Facturas que no estan en el sistema</t>
  </si>
  <si>
    <t>Se ubican en la columna (AB) En estudio</t>
  </si>
  <si>
    <t>Facturas con errores en el sistema</t>
  </si>
  <si>
    <t>Factura con glosas de poliza no asegurada, concurrencia, hurtada, prestada, fuera vigencia</t>
  </si>
  <si>
    <t>Facturas prescritas</t>
  </si>
  <si>
    <t>Se unbican en la columna (x) Glosas ratificadas</t>
  </si>
  <si>
    <t>Facturas con respuesta a glosa</t>
  </si>
  <si>
    <t>Notas credito= valor aceptado se ubica en la columna (Y)</t>
  </si>
  <si>
    <t>N°</t>
  </si>
  <si>
    <t>Objecion causal Soportes</t>
  </si>
  <si>
    <t>Objeción Causal Pertinencia Medica</t>
  </si>
  <si>
    <t>Objecion causal Tarifas</t>
  </si>
  <si>
    <t>Reclamación con glosa u objeción Ratificada</t>
  </si>
  <si>
    <t>Reclamación con glosa u objeción Ratificada Pertinencia</t>
  </si>
  <si>
    <t>Reclamación con glosa u objeción Ratificada Tarifa</t>
  </si>
  <si>
    <t>Objeción causal póliza no asegurada, correspone a otra compañia, fuera de vigencia</t>
  </si>
  <si>
    <t>Reclamación con glosa u objeción Ratificada MAOS</t>
  </si>
  <si>
    <t>Reclamación Objeto de Conciliación</t>
  </si>
  <si>
    <t>SALDO SOLIDARIA</t>
  </si>
  <si>
    <t>VALOR PSS</t>
  </si>
  <si>
    <t>SALDO PENDIENTE PSS</t>
  </si>
  <si>
    <t>Saldo Pendiente PSS</t>
  </si>
  <si>
    <t xml:space="preserve">Saldo pendiente PSS </t>
  </si>
  <si>
    <t xml:space="preserve"> Saldo Solidaria </t>
  </si>
  <si>
    <t xml:space="preserve">Saldo Pendiente PSS </t>
  </si>
  <si>
    <t>OBJECIÓN TOTAL (DEVOLUCIÓN)</t>
  </si>
  <si>
    <t xml:space="preserve"> CLINICA EL LAGUITO Nit 891856161</t>
  </si>
  <si>
    <t>C0000000137919</t>
  </si>
  <si>
    <t>C0000000138007</t>
  </si>
  <si>
    <t>C0000000132852</t>
  </si>
  <si>
    <t>C0000000133981</t>
  </si>
  <si>
    <t>C0000000134239</t>
  </si>
  <si>
    <t>C0000000134548</t>
  </si>
  <si>
    <t>C0000000136208</t>
  </si>
  <si>
    <t>C0000000139953</t>
  </si>
  <si>
    <t>C0000000142978</t>
  </si>
  <si>
    <t>C0000000144045</t>
  </si>
  <si>
    <t>C0000000177459</t>
  </si>
  <si>
    <t>C0000000184609</t>
  </si>
  <si>
    <t>C0000000217128</t>
  </si>
  <si>
    <t>C0000000237427</t>
  </si>
  <si>
    <t>C0000000241069</t>
  </si>
  <si>
    <t>C0000000241624</t>
  </si>
  <si>
    <t>C0000000252041</t>
  </si>
  <si>
    <t>C0000000257903</t>
  </si>
  <si>
    <t>C0000000281817</t>
  </si>
  <si>
    <t>C0000000291421</t>
  </si>
  <si>
    <t>C0000306253</t>
  </si>
  <si>
    <t>C0000345017</t>
  </si>
  <si>
    <t>FECR0000033465</t>
  </si>
  <si>
    <t>FECR0000033684</t>
  </si>
  <si>
    <t>FECR0000034275</t>
  </si>
  <si>
    <t>FECR0000034769</t>
  </si>
  <si>
    <t>FECR0000035486</t>
  </si>
  <si>
    <t>FECR0000035822</t>
  </si>
  <si>
    <t>FECR0000035946</t>
  </si>
  <si>
    <t>FECR0000036482</t>
  </si>
  <si>
    <t>FECR0000037528</t>
  </si>
  <si>
    <t>FECR0000037581</t>
  </si>
  <si>
    <t>FECR0000037692</t>
  </si>
  <si>
    <t>FECR0000039943</t>
  </si>
  <si>
    <t>FECR0000040836</t>
  </si>
  <si>
    <t>FECR0000040903</t>
  </si>
  <si>
    <t>FECR0000041077</t>
  </si>
  <si>
    <t>FECR0000041092</t>
  </si>
  <si>
    <t>FECR0000041201</t>
  </si>
  <si>
    <t>FECR0000041700</t>
  </si>
  <si>
    <t>FECR0000045170</t>
  </si>
  <si>
    <t>FECR0000048734</t>
  </si>
  <si>
    <t>FECR0000052229</t>
  </si>
  <si>
    <t>FECR0000052463</t>
  </si>
  <si>
    <t>FECR0000052910</t>
  </si>
  <si>
    <t>FECR0000054688</t>
  </si>
  <si>
    <t>FECR0000056167</t>
  </si>
  <si>
    <t>FECR0000056410</t>
  </si>
  <si>
    <t>FECR0000057022</t>
  </si>
  <si>
    <t>C333952</t>
  </si>
  <si>
    <t>C334515</t>
  </si>
  <si>
    <t>C361232</t>
  </si>
  <si>
    <t>FECR-42123</t>
  </si>
  <si>
    <t>FECR-43014</t>
  </si>
  <si>
    <t>FECR-48608</t>
  </si>
  <si>
    <t>FECR-50224</t>
  </si>
  <si>
    <t>FECR-50811</t>
  </si>
  <si>
    <t>FECR-51092</t>
  </si>
  <si>
    <t>FECR-51216</t>
  </si>
  <si>
    <t>FECR-52219</t>
  </si>
  <si>
    <t>FECR-52351</t>
  </si>
  <si>
    <t>FECR-53735</t>
  </si>
  <si>
    <t>FECR-55744</t>
  </si>
  <si>
    <t>FECR-56314</t>
  </si>
  <si>
    <t>FECR-57045</t>
  </si>
  <si>
    <t>GONZALEZ SERRANO JOSE MANUEL</t>
  </si>
  <si>
    <t xml:space="preserve">CC 80657096 </t>
  </si>
  <si>
    <t xml:space="preserve">ANDRES MIGUEL TORRES ZAMBRANO  </t>
  </si>
  <si>
    <t xml:space="preserve">CC 74085396 </t>
  </si>
  <si>
    <t xml:space="preserve">YEISON ISRAEL MURILLO SILVA  </t>
  </si>
  <si>
    <t xml:space="preserve">TI 1002727352 </t>
  </si>
  <si>
    <t>JUAN HARVEY  ACEVEDO RINCON</t>
  </si>
  <si>
    <t xml:space="preserve">CC 1053586011 </t>
  </si>
  <si>
    <t xml:space="preserve">IVAN  CAMPOS FLOREZ  </t>
  </si>
  <si>
    <t xml:space="preserve">CC 1100220396 </t>
  </si>
  <si>
    <t>CARDOZO MONTANEZ DUVAN ALEJANDRO</t>
  </si>
  <si>
    <t xml:space="preserve">CC 1007655274 </t>
  </si>
  <si>
    <t>CRUZ GOYENECHE JHON LEYDER</t>
  </si>
  <si>
    <t xml:space="preserve">CC 1057606033 </t>
  </si>
  <si>
    <t>ZANGUÑA FONSECA CARLOS ANDRES</t>
  </si>
  <si>
    <t xml:space="preserve">CC 1002551397 </t>
  </si>
  <si>
    <t>BOTIA BENITEZ ELIZABETH</t>
  </si>
  <si>
    <t xml:space="preserve">CC 1055314019 </t>
  </si>
  <si>
    <t>GALLO BARBOSA SEBASTIAN</t>
  </si>
  <si>
    <t xml:space="preserve">CC 1057592512 </t>
  </si>
  <si>
    <t>GONZALEZ GORDILLO MARIA EMA</t>
  </si>
  <si>
    <t xml:space="preserve">CC 1058275574 </t>
  </si>
  <si>
    <t>PRIETO PLAZAS FAVIO NELSON</t>
  </si>
  <si>
    <t xml:space="preserve">CC 9534528 </t>
  </si>
  <si>
    <t>SANDOVAL DAZA LEIDY JOHANNA</t>
  </si>
  <si>
    <t xml:space="preserve">CC 1057601129 </t>
  </si>
  <si>
    <t>TORRES TIRIA RAUL</t>
  </si>
  <si>
    <t xml:space="preserve">CC 74369363 </t>
  </si>
  <si>
    <t/>
  </si>
  <si>
    <t>Se glosa  en función a 3.65, por la cantidad: 1, por el valor de 191.365 debido a: La descripción relacionada en la historia clínica de atención inicial de urgencias frente al mecanismo de trauma presentado por la víctima en el accidente de tránsito no es clara por lo tanto no es posible establecer la veracidad de los hechos. De igual forma se enuncia auditoria integral: En función a 3.65 por valor de 191.365, Formulario Único de Reclamación por parte de las Instituciones prestadoras de Servicios de Salud con inconsistencia en el campo X con referencia al valor facturado||Respuesta Glosa: cperez - 08/02/2024| Se reitera objeción por 3.65 se revisa soportes y respuesta no se pudo confirmar ocurrencia en modo, tiempo y lugar||Respuesta Glosa: cperez - 25/01/2024| Se reitera objecion: La descripción relacionada en la historia clínica de atención inicial de urgencias frente al mecanismo de trauma presentado por la víctima en el accidente de tránsito no es clara por lo tanto no es posible establecer la veracidad de los hechos||Respuesta Glosa: cperez - 29/09/2023| Se levanta glosa parcial: En función a 3.65 por valor de 191.365, Formulario Único de Reclamación por parte de las Instituciones prestadoras de Servicios de Salud con inconsistencia en el campo X con referencia al valor facturado. Se reitera objecion: La descripción relacionada en la historia clínica de atención inicial de urgencias frente al mecanismo de trauma presentado por la víctima en el accidente de tránsito no es clara por lo tanto no es posible establecer la veracidad de los hechos.||Respuesta Glosa: ysanchez - 20/12/2023| Se reitera objecion: La descripción relacionada en la historia clínica de atención inicial de urgencias frente al mecanismo de trauma presentado por la víctima en el accidente de tránsito no es clara por lo tanto no es posible establecer la veracidad de los hechos||</t>
  </si>
  <si>
    <t>Se glosa  en función a 3.65, por la cantidad: 1, por el valor de 77.050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observaciones adicionales.||Respuesta Glosa: cperez - 08/02/2024| Se reitera objeción por 3.65 se revisa soportes y respuesta no se pudo confirmar ocurrencia en modo, tiempo y lugar ||Respuesta Glosa: cperez - 25/01/2024| Se ratifica objeción de acuerdo con el concepto planteado inicialmente: Se glosa en función a 3.65, por la cantidad: 1, por el valor de 77.050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observaciones adicionales.||Respuesta Glosa: ysanchez - 21/12/2023| Se ratifica objeción de acuerdo con el concepto planteado inicialmente: Se glosa en función a 3.65, por la cantidad: 1, por el valor de 77.050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observaciones adicionales.||</t>
  </si>
  <si>
    <t>Respuesta Glosa: cperez - 25/01/2024| Se reitera glosa: El item con código 21722, descripcion Reconstrucción tridimensional, agregar al costo del examen: correspondiente a Pertinencia en función a 6.08, por la cantidad: 1, por el valor de 903.400 debido a: No se considera pertinente la realización de tomografía con reconstrucción tridimensional teniendo en cuenta que la misma no se utilizó como herramienta para la planeación quirúrgica de lesión intraarticular, por lo tanto no se reconoce reconstrucción tridimensional.||Se glosa El item  con código 21722, descripcion Reconstrucción tridimensional, agregar al costo del examen: correspondiente a Pertinencia en función a 6.08, por la cantidad: 1, por el valor de 903.400 debido a: No se considera pertinente la realización de tomografía con reconstrucción tridimensional teniendo en cuenta que la misma no se utilizó como herramienta para la planeación quirúrgica de lesión intraarticular, por lo tanto no se reconoce reconstrucción tridimensional.||Respuesta Glosa: cperez - 08/02/2024| Se reitera glosa: El item con código 21722, descripcion Reconstrucción tridimensional, agregar al costo del examen: correspondiente a Pertinencia en función a 6.08, por la cantidad: 1, por el valor de 903.400 debido a: No se considera pertinente la realización de tomografía con reconstrucción tridimensional teniendo en cuenta que la misma no se utilizó como herramienta para la planeación quirúrgica de lesión intraarticular, por lo tanto no se reconoce reconstrucción tridimensional.||</t>
  </si>
  <si>
    <t>Respuesta Glosa: cperez - 25/01/2024| Se reitera glosa: No es pertinente la facturación del examen de laboratorio , teniendo en cuenta que en la historia clínica no se evidencia la orden médica con el requerimiento de este, no se describen traumas graves, o requerimiento de cirugía, paciente estable, no existen soportes que certifique su necesidad.||Respuesta Glosa: cperez - 25/01/2024| Se reitera glosa: No es pertinente la facturación del examen de laboratorio de cuadro hemático, teniendo en cuenta que en la historia clínica no se evidencia la orden médica con el requerimiento de este, no se describen traumas graves, o requerimiento de cirugía, paciente estable, no existen soportes que certifique su necesidad.||Se glosa El item  con código 19304, descripcion Cuadro hemático o hemograma hematocrito y leucograma correspondiente a Pertinencia en función a 6.08, por la cantidad: 1, por el valor de 30.900 debido a: No es pertinente la facturación del examen de laboratorio de cuadro hemático, teniendo en cuenta que en la historia clínica no se evidencia la orden médica con el requerimiento de este, no se describen traumas graves, o requerimiento de cirugía, paciente estable, no existen soportes que certifique su necesidad.||Se glosa El item  con código 19827, descripcion Protrombina, tiempo PT correspondiente a Pertinencia en función a 6.08, por la cantidad: 1, por el valor de 45.000 debido a: No es pertinente la facturación del examen de laboratorio , teniendo en cuenta que en la historia clínica no se evidencia la orden médica con el requerimiento de este, no se describen traumas graves, o requerimiento de cirugía, paciente estable, no existen soportes que certifique su necesidad.||Se glosa El item  con código 19958, descripcion Tromboplastina, tiempo parcial (PTT) correspondiente a Pertinencia en función a 6.08, por la cantidad: 1, por el valor de 43.700 debido a: No es pertinente la facturación del examen de laboratorio , teniendo en cuenta que en la historia clínica no se evidencia la orden médica con el requerimiento de este, no se describen traumas graves, o requerimiento de cirugía, paciente estable, no existen soportes que certifique su necesidad.||Respuesta Glosa: cperez - 08/02/2024| Se reitera glosa: No es pertinente la facturación del examen de laboratorio de cuadro hemático, teniendo en cuenta que en la historia clínica no se evidencia la orden médica con el requerimiento de este, no se describen traumas graves, o requerimiento de cirugía, paciente estable, no existen soportes que certifique su necesidad.||</t>
  </si>
  <si>
    <t>Respuesta Glosa: ysanchez - 29/01/2024| Se ratifica objeción de acuerdo con el concepto planteado inicialmente: Se glosa El item con código 21206, descripcion Tomografía de tórax AP correspondiente a Pertinencia en función a 6.08, por la cantidad: 1, por el valor de 299.400 debido a: no se considera pertinente la toma de tac de torax toda vez que no hay escalonamiento diagnostico y los hallazgos reportados en historia no justifican la decisión de la toma||Respuesta Glosa: ysanchez - 29/01/2024| Se ratifica objeción de acuerdo con el concepto planteado inicialmente: Se glosa El item con código 21708, descripcion Columna cervical, dorsal o lumbar (hasta tres espacios) correspondiente a Pertinencia en función a 6.08, por la cantidad: 1, por el valor de 579.800 debido a: no se considera pertinente la toma de tac de columna cervical, dorsal o lumbar y espacios adicionales toda vez que no hay escalonamiento diagnostico y los hallazgos reportados en historia no justifican la decisión de la toma, decriben cervical como normal||Respuesta Glosa: ysanchez - 29/01/2024| Se ratifica objeción de acuerdo con el concepto planteado inicialmente: Se glosa El item con código 21715, descripcion Abdomen total correspondiente a Pertinencia en función a 6.08, por la cantidad: 1, por el valor de 852.900 debido a: no se considera pertinente la toma de tac de abdomen toda vez que al examen físico lo encuentran, blando depresible sin signos de irritación peritoneal sin ninguna hallazgo de trauma lo cual no soporta la toma de un tac, adicional mente no escalonamiento diagnostico, el tac de abdomen no es a primera opción en trauma||Respuesta Glosa: ysanchez - 29/01/2024| Se ratifica objeción de acuerdo con el concepto planteado inicialmente: Se glosa El item con código 77701, descripcion MEDICAMENTOS correspondiente a Pertinencia en función a 6.07, por la cantidad: 1, por el valor de 67.500 debido a: ondasentron no pertinente, no indicación Invima para esta patología||Respuesta Glosa: ysanchez - 29/01/2024| Se ratifica objeción de acuerdo con el concepto planteado inicialmente: Se glosa El item con código 77701, descripcion MEDICAMENTOS correspondiente a Tarifas en función a 2.07, por la cantidad: 1, por el valor de 45.600 debido a: Los cargos por cefazolina cantidad 3 que vienen relacionados yo justificados en los soportes de la factura, presentan diferencias con los valores promedio de venta al público.se reconocen según precio comercial 4.800 se objeta la diferencia||Respuesta Glosa: ysanchez - 29/01/2024| Se ratifica objeción de acuerdo con el concepto planteado inicialmente: Se glosa El item con código 77702, descripcion MATERIALES E INSUMOS correspondiente a Facturacion en función a 1.06, por la cantidad: 1, por el valor de 21.600 debido a: compresas no facturables utilizadas en actividades básicas de enfermería||Se glosa El item  con código 21206, descripcion Tomografía de tórax AP correspondiente a Pertinencia en función a 6.08, por la cantidad: 1, por el valor de 299.400 debido a: no se considera pertinente la toma de tac de torax  toda vez que no hay escalonamiento diagnostico  y los hallazgos reportados en historia no justifican la decisión de la toma||Se glosa El item  con código 21708, descripcion Columna cervical, dorsal o lumbar (hasta tres espacios) correspondiente a Pertinencia en función a 6.08, por la cantidad: 1, por el valor de 579.800 debido a: no se considera pertinente la toma de tac de columna cervical, dorsal o lumbar y espacios adicionales toda vez que no hay escalonamiento diagnostico  y los hallazgos reportados en historia no justifican la decisión de la toma, decriben cervical como normal||Se glosa El item  con código 21715, descripcion Abdomen total correspondiente a Pertinencia en función a 6.08, por la cantidad: 1, por el valor de 852.900 debido a: no se considera pertinente la toma de tac de abdomen toda vez que al examen físico lo encuentran, blando depresible sin signos de irritación peritoneal sin ninguna  hallazgo de trauma  lo cual no soporta la toma de un tac, adicional mente no escalonamiento diagnostico, el tac de abdomen no es a primera opción en trauma||Se glosa El item  con código 77701, descripcion MEDICAMENTOS correspondiente a Pertinencia en función a 6.07, por la cantidad: 1, por el valor de 67.500 debido a: ondasentron no pertinente, no indicación Invima para esta patología||Se glosa El item  con código 77701, descripcion MEDICAMENTOS correspondiente a Tarifas en función a 2.07, por la cantidad: 1, por el valor de 45.600 debido a: Los cargos por cefazolina cantidad 3  que vienen relacionados yo justificados en los soportes de la factura, presentan diferencias con los valores promedio de venta al público.se reconocen según precio comercial 4.800 se objeta la diferencia||Se glosa El item  con código 77702, descripcion MATERIALES E INSUMOS correspondiente a Facturacion en función a 1.06, por la cantidad: 1, por el valor de 21.600 debido a: compresas no facturables utilizadas en actividades básicas de enfermería||Respuesta Glosa: ysanchez - 08/02/2024|   Se ratifica objeción de acuerdo con el concepto planteado inicialmente: Se glosa El item con código 77701, descripcion MEDICAMENTOS correspondiente a Tarifas en función a 2.07, por la cantidad: 1, por el valor de 45.600 debido a: Los cargos por cefazolina cantidad 3 que vienen relacionados yo justificados en los soportes de la factura, presentan diferencias con los valores promedio de venta al público.se reconocen según precio comercial 4.800 se objeta la diferencia||Respuesta Glosa: ysanchez - 08/02/2024|  Se ratifica objeción de acuerdo con el concepto planteado inicialmente: Se glosa El item con código 21715, descripcion Abdomen total correspondiente a Pertinencia en función a 6.08, por la cantidad: 1, por el valor de 852.900 debido a: no se considera pertinente la toma de tac de abdomen toda vez que al examen físico lo encuentran, blando depresible sin signos de irritación peritoneal sin ninguna hallazgo de trauma lo cual no soporta la toma de un tac, adicional mente no escalonamiento diagnostico, el tac de abdomen no es a primera opción en trauma||Respuesta Glosa: ysanchez - 08/02/2024| Se ratifica objeción de acuerdo con el concepto planteado inicialmente: Se glosa El item con código 21206, descripcion Tomografía de tórax AP correspondiente a Pertinencia en función a 6.08, por la cantidad: 1, por el valor de 299.400 debido a: no se considera pertinente la toma de tac de torax toda vez que no hay escalonamiento diagnostico y los hallazgos reportados en historia no justifican la decisión de la toma||Respuesta Glosa: ysanchez - 08/02/2024| Se ratifica objeción de acuerdo con el concepto planteado inicialmente: Se glosa El item con código 21708, descripcion Columna cervical, dorsal o lumbar (hasta tres espacios) correspondiente a Pertinencia en función a 6.08, por la cantidad: 1, por el valor de 579.800 debido a: no se considera pertinente la toma de tac de columna cervical, dorsal o lumbar y espacios adicionales toda vez que no hay escalonamiento diagnostico y los hallazgos reportados en historia no justifican la decisión de la toma, decriben cervical como normal||Respuesta Glosa: ysanchez - 08/02/2024| Se ratifica objeción de acuerdo con el concepto planteado inicialmente: Se glosa El item con código 77702, descripcion MATERIALES E INSUMOS correspondiente a Facturacion en función a 1.06, por la cantidad: 1, por el valor de 21.600 debido a: compresas no facturables utilizadas en actividades básicas de enfermería||</t>
  </si>
  <si>
    <t>Respuesta Glosa: ysanchez - 29/01/2024| IPS acepta glosa mediante Nota Crédito  N52793 de la fecha 22 de enero de 2024 por valor de 20.350 (  SE ACEPTA EL 25 POR FALTA DE SOPORTE ) y se ratifica el valor excedente de acuerdo con la glosa planteada inicialmente. ||Respuesta Glosa: ysanchez - 29/01/2024| Se ratifica objeción de acuerdo con el concepto planteado inicialmente: Se glosa El item con código 15142, descripcion Colgajo muscular, miocutáneo y fasciocutáneo correspondiente a Pertinencia en función a 6.23, por la cantidad: 1, por el valor de 1.344.600 debido a: Lo descrito en la historia clínica y nota quirúrgica no corresponde a la realización de un colgajo fascio miocutáneo, código 15142 y grupo quirúrgico 13 , el cual hace referencia al desplazamiento de piel, músculo yo fascia con una arteria que permita su viabilidad para cubrir un defecto , el tipo de lesión que presenta el paciente no justifican realizar dicho colgajos , teniendo en cuenta que no se describe disección de ningún músculo con su correspondiente pedículo vascular y posterior rotación para cobertura de un defecto; por lo tanto no se considera pertinente el cobro de un procedimiento mayor al realizado ,se reconoce colgajo de piel regional codigo 15140, se glosa la diferencia||Respuesta Glosa: ysanchez - 29/01/2024| Se ratifica objeción de acuerdo con el concepto planteado inicialmente: Se glosa El item con código 15142, descripcion Colgajo muscular, miocutáneo y fasciocutáneo correspondiente a Pertinencia en función a 6.23, por la cantidad: 1, por el valor de 702.700 debido a: Lo descrito en la historia clínica y nota quirúrgica no corresponde a la realización de un colgajo fascio miocutáneo, código 15142 y grupo quirúrgico 13 , el cual hace referencia al desplazamiento de piel, músculo yo fascia con una arteria que permita su viabilidad para cubrir un defecto , el tipo de lesión que presenta el paciente no justifican realizar dicho colgajos , teniendo en cuenta que no se describe disección de ningún músculo con su correspondiente pedículo vascular y posterior rotación para cobertura de un defecto; por lo tanto no se considera pertinente el cobro de un procedimiento mayor al realizado ,se reconoce colgajo de piel regional codigo 15140, se glosa la diferencia||Respuesta Glosa: ysanchez - 29/01/2024| Se ratifica objeción de acuerdo con el concepto planteado inicialmente: Se glosa El item con código 15283, descripcion Dermoabración cara (total) correspondiente a Pertinencia en función a 6.23, por la cantidad: 1, por el valor de 359.100 debido a: Después de revisar la descripción quirúrgica se evidencia que lo realizado corresponde a desbridamiento superficial y no a tratamiento de quemaduras, realizan desbridamiento, retiro de material necrótico y dermoabrasión. Se reconoce codigo 15183Dermoabración área general por todas las lesiones descritas, se glosa la diferencia||Respuesta Glosa: ysanchez - 29/01/2024| Se ratifica objeción de acuerdo con el concepto planteado inicialmente: Se glosa El item con código 21140, descripcion Columna cervical correspondiente a Pertinencia en función a 6.08, por la cantidad: 1, por el valor de 103.100 debido a: teniendo en cuenta que en la historia clínica no se describen lesiones a este nivel, no hay deformidad, dolor a la palpación, parestesias, disestesias o pérdida de fuerza y la naturaleza del trauma no hace sospechar lesión en esta región.||Respuesta Glosa: ysanchez - 29/01/2024| Se ratifica objeción de acuerdo con el concepto planteado inicialmente: Se glosa El item con código 21701, descripcion Cráneo simple correspondiente a Pertinencia en función a 6.08, por la cantidad: 1, por el valor de 622.600 debido a: una vez revisada la historia clinica no se evidencia justificación por parte del medico tratante para su solicitud ,ya que no hay alteracion al examen fisico no describen alteraciones de tabla osea, sin deterioro del glasgow , emesis en proyectil o algun indicio de alteración neurologica||Respuesta Glosa: ysanchez - 29/01/2024| Se ratifica objeción de acuerdo con el concepto planteado inicialmente: Se glosa El item con código 77701, descripcion MEDICAMENTOS correspondiente a Tarifas en función a 2.07, por la cantidad: 1, por el valor de 127.704 debido a: Los valores que vienen relacionados yo justificados en los soportes de la factura, presentan diferencias significativas respecto de los valores de distribución, venta yo comercialización del mercado yo de los que se encuentran debidamente reportados en el SISMED para la fecha de suministro del medicamento. En atención a lo anterior, el valor de reconocimiento Para cefalexina es de 675 unidad, acido tranexámico de 2.142, cefazolina de 4.183, dipirona de 2.147, se glosa la diferencia ||Se glosa El item  con código 15142, descripcion Colgajo muscular, miocutáneo y fasciocutáneo correspondiente a Pertinencia en función a 6.23, por la cantidad: 1, por el valor de 1.344.600 debido a: Lo descrito en la historia clínica y nota quirúrgica no corresponde a la realización de un colgajo fascio miocutáneo, código 15142 y grupo quirúrgico 13 , el cual hace referencia al desplazamiento de piel, músculo yo fascia con una arteria que permita su viabilidad para cubrir un defecto , el tipo de lesión que presenta el paciente no justifican realizar dicho colgajos , teniendo en cuenta que no se describe disección de ningún músculo con su correspondiente pedículo vascular y posterior rotación para cobertura de un defecto; por lo tanto no se considera pertinente el cobro de un procedimiento mayor al realizado ,se reconoce colgajo de piel regional codigo 15140, se glosa la diferencia||Se glosa El item  con código 15142, descripcion Colgajo muscular, miocutáneo y fasciocutáneo correspondiente a Pertinencia en función a 6.23, por la cantidad: 1, por el valor de 702.700 debido a: Lo descrito en la historia clínica y nota quirúrgica no corresponde a la realización de un colgajo fascio miocutáneo, código 15142 y grupo quirúrgico 13 , el cual hace referencia al desplazamiento de piel, músculo yo fascia con una arteria que permita su viabilidad para cubrir un defecto , el tipo de lesión que presenta el paciente no justifican realizar dicho colgajos , teniendo en cuenta que no se describe disección de ningún músculo con su correspondiente pedículo vascular y posterior rotación para cobertura de un defecto; por lo tanto no se considera pertinente el cobro de un procedimiento mayor al realizado ,se reconoce colgajo de piel regional codigo 15140, se glosa la diferencia||Se glosa El item  con código 15283, descripcion Dermoabración cara (total) correspondiente a Pertinencia en función a 6.23, por la cantidad: 1, por el valor de 359.100 debido a: Después de revisar la descripción quirúrgica se evidencia que lo realizado corresponde a desbridamiento superficial y no a tratamiento de quemaduras, realizan desbridamiento, retiro de material necrótico y dermoabrasión. Se reconoce codigo 15183Dermoabración área general por todas las lesiones descritas, se glosa la diferencia||Se glosa El item  con código 21102, descripcion Brazo, pierna, rodilla, fémur, hombro, omoplato correspondiente a Facturacion en función a 1.08, por la cantidad: 1, por el valor de 162.800 debido a: se valida historia clínica y reportes de imágenes solo se realizo rx de hombro izquierdo , se evidencia que facturaron una adicional||Se glosa El item  con código 21140, descripcion Columna cervical correspondiente a Pertinencia en función a 6.08, por la cantidad: 1, por el valor de 103.100 debido a: teniendo en cuenta que en la historia clínica no se describen lesiones a este nivel, no hay deformidad, dolor a la palpación, parestesias, disestesias o pérdida de fuerza y la naturaleza del trauma no hace sospechar lesión en esta región.||Se glosa El item  con código 21701, descripcion Cráneo simple correspondiente a Pertinencia en función a 6.08, por la cantidad: 1, por el valor de 622.600 debido a:  una vez revisada la historia clinica  no se evidencia justificación por parte del medico tratante para su solicitud ,ya que no hay alteracion  al examen fisico no  describen alteraciones de tabla osea,  sin deterioro del glasgow , emesis en proyectil o  algun indicio  de alteración neurologica||Se glosa El item  con código 77701, descripcion MEDICAMENTOS correspondiente a Tarifas en función a 2.07, por la cantidad: 1, por el valor de 127.704 debido a: Los valores que vienen relacionados yo justificados en los soportes de la factura, presentan diferencias significativas respecto de los valores de distribución, venta yo comercialización del mercado yo de los que se encuentran debidamente reportados en el SISMED para la fecha de suministro del medicamento. En atención a lo anterior, el valor de reconocimiento Para cefalexina es de  675 unidad, acido tranexámico de 2.142, cefazolina de  4.183, dipirona de 2.147, se glosa la diferencia ||Respuesta Glosa: ysanchez - 08/02/2024|  Se ratifica objeción de acuerdo con el concepto planteado inicialmente: Se glosa El item con código 77701, descripcion MEDICAMENTOS correspondiente a Tarifas en función a 2.07, por la cantidad: 1, por el valor de 127.704 debido a: Los valores que vienen relacionados yo justificados en los soportes de la factura, presentan diferencias significativas respecto de los valores de distribución, venta yo comercialización del mercado yo de los que se encuentran debidamente reportados en el SISMED para la fecha de suministro del medicamento. En atención a lo anterior, el valor de reconocimiento Para cefalexina es de 675 unidad, acido tranexámico de 2.142, cefazolina de 4.183, dipirona de 2.147, se glosa la diferencia||Respuesta Glosa: ysanchez - 08/02/2024| se ratifica el valor excedente de acuerdo con la glosa planteada inicialmente.61.050||Respuesta Glosa: ysanchez - 08/02/2024| Se ratifica objeción de acuerdo con el concepto planteado inicialmente: Se glosa El item con código 15142, descripcion Colgajo muscular, miocutáneo y fasciocutáneo correspondiente a Pertinencia en función a 6.23, por la cantidad: 1, por el valor de 1.344.600 debido a: Lo descrito en la historia clínica y nota quirúrgica no corresponde a la realización de un colgajo fascio miocutáneo, código 15142 y grupo quirúrgico 13 , el cual hace referencia al desplazamiento de piel, músculo yo fascia con una arteria que permita su viabilidad para cubrir un defecto , el tipo de lesión que presenta el paciente no justifican realizar dicho colgajos , teniendo en cuenta que no se describe disección de ningún músculo con su correspondiente pedículo vascular y posterior rotación para cobertura de un defecto; por lo tanto no se considera pertinente el cobro de un procedimiento mayor al realizado ,se reconoce colgajo de piel regional codigo 15140, se glosa la diferencia superficial  ni tampoco con una dermoabrasión de área general, por eso se especifica claramente en la historia clínica y en la descripción quirúrgica el tipo de procedimiento realizado (Dermoabrasión) y la zona comprometida donde se realizó (área especial cara) El paciente tiene historia clínica compatible con politraumatismo con heridas múltiples en la cara, con dos heridas que dejan defecto de cobertura que no permiten cierre primario sin tensión (cómo está descrito en el informe), una de ellas incluso con exposición del Marco cartilaginoso del pabellón auricular en la vía A.  ? En la vía A, el colgajo compuesto realizado para cubrir el defecto de cobertura es fasciocutáneo basado en la fascia cervical, cómo está descrito en la descripción. ? en la vía B, se realiza otro colgajo fasciocutáneo compuesto basado en el sistema músculo aponeurótico superficial de la cara, llamado SMAS por sus siglas en inglés, igualmente descrito en la descripción.Adicionalmente, los defectos de cobertura en la cara, que es una área especial, requieren de técnicas quirúrgicas especializadas para garantizar la adecuada cobertura de los mismos, garantizando al paciente una reconstrucción funcional y que deje las menores secuelas estéticas posibles, para evitar un daño de estructuras sensibles de la cara que afecten la movilidad, la sensibilidad, o las unidades estéticas faciales.Por ultimo la persona que hace la descripción de esta glosa, no tiene conocimiento de anatomía quirúrgica ni de técnicas quirúrgicas en Cirugia Plastica, por eso no conoce realmente la descripción de un colgajo fasciocutáneo, la cual su irrigación vascular está dada por las perforantes fasciocutánas que tienen un trayecto a través de la fascia, y que puede ser fascia muscular, fascia adiposa superficial o profunda (ej: fascia cervical, fascia de Campbell o fascia de Scarpa) o la fascia del sistema músculo aponeurótico superficial de la cara (SMAS)||Respuesta Glosa: ysanchez - 08/02/2024| Se ratifica objeción de acuerdo con el concepto planteado inicialmente: Se glosa El item con código 15142, descripcion Colgajo muscular, miocutáneo y fasciocutáneo correspondiente a Pertinencia en función a 6.23, por la cantidad: 1, por el valor de 702.700 debido a: Lo descrito en la historia clínica y nota quirúrgica no corresponde a la realización de un colgajo fascio miocutáneo, código 15142 y grupo quirúrgico 13 , el cual hace referencia al desplazamiento de piel, músculo yo fascia con una arteria que permita su viabilidad para cubrir un defecto , el tipo de lesión que presenta el paciente no justifican realizar dicho colgajos , teniendo en cuenta que no se describe disección de ningún músculo con su correspondiente pedículo vascular y posterior rotación para cobertura de un defecto; por lo tanto no se considera pertinente el cobro de un procedimiento mayor al realizado ,se reconoce colgajo de piel regional codigo 15140, se glosa la diferencia||Respuesta Glosa: ysanchez - 08/02/2024| Se ratifica objeción de acuerdo con el concepto planteado inicialmente: Se glosa El item con código 15283, descripcion Dermoabración cara (total) correspondiente a Pertinencia en función a 6.23, por la cantidad: 1, por el valor de 359.100 debido a: Después de revisar la descripción quirúrgica se evidencia que lo realizado corresponde a desbridamiento superficial y no a tratamiento de quemaduras, realizan desbridamiento, retiro de material necrótico y dermoabrasión. Se reconoce codigo 15183Dermoabración área general por todas las lesiones descritas, se glosa la diferencia||Respuesta Glosa: ysanchez - 08/02/2024| Se ratifica objeción de acuerdo con el concepto planteado inicialmente: Se glosa El item con código 21140, descripcion Columna cervical correspondiente a Pertinencia en función a 6.08, por la cantidad: 1, por el valor de 103.100 debido a: teniendo en cuenta que en la historia clínica no se describen lesiones a este nivel, no hay deformidad, dolor a la palpación, parestesias, disestesias o pérdida de fuerza y la naturaleza del trauma no hace sospechar lesión en esta región.||Respuesta Glosa: ysanchez - 08/02/2024| Se ratifica objeción de acuerdo con el concepto planteado inicialmente: Se glosa El item con código 21701, descripcion Cráneo simple correspondiente a Pertinencia en función a 6.08, por la cantidad: 1, por el valor de 622.600 debido a: una vez revisada la historia clinica no se evidencia justificación por parte del medico tratante para su solicitud ,ya que no hay alteracion al examen fisico no describen alteraciones de tabla osea, sin deterioro del glasgow , emesis en proyectil o algun indicio de alteración neurologica||</t>
  </si>
  <si>
    <t>Respuesta Glosa: ysanchez - 11/01/2024| Se ratifica objeción de acuerdo con el concepto planteado inicialmente: Se glosa El item con código 14141, descripcion Injerto óseo en escafoides correspondiente a Pertinencia en función a 6.23, por la cantidad: 1, por el valor de 605.000 debido a: No existe evidencia de la presencia de falla o defecto oseo en imagen diagnsotica previa del 6 de agosto 2023 . que a merite injerto oseo,por lo tanto no procede su cobro||Respuesta Glosa: ysanchez - 11/01/2024| Se ratifica objeción de acuerdo con el concepto planteado inicialmente: Se glosa El item con código 14243, descripcion Tenolisis flexores mano (tres o más) correspondiente a Pertinencia en función a 6.23, por la cantidad: 1, por el valor de 941.500 debido a: Se evidencia que la lesión traumática es menor a 6 meses , por tanto, no hay tiempo de evolución que dé lugar aformación de tejido fibrilar, por tanto no hay lugar a realización de tenolisis, se procede a reliquidar cirugia y se reconoce al 100 por ciento el codigo 14160. se objeta la diferencia||Respuesta Glosa: ysanchez - 11/01/2024| Se ratifica objeción de acuerdo con el concepto planteado inicialmente: Se glosa El item con código BONCAN443, descripcion TORNILLO CANULADO HERBERT 3.0 X 25MM correspondiente a Tarifas en función a 2.10, por la cantidad: 1, por el valor de 335.328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363272||Respuesta Glosa: ysanchez - 11/01/2024| Se ratifica objeción de acuerdo con el concepto planteado inicialmente: Se glosa El item con código BONINST059, descripcion GUIA LISA 1.1MM correspondiente a Facturacion en función a 1.06, por la cantidad: 1, por el valor de 55.400 debido a: no es facturable toda vez que se encuentraincluido en los derechos de sala según lo establecido en elParágrafo 2, Artículo 49 del Decreto 2423 de 1996||Respuesta Glosa: ysanchez - 29/01/2024| Se ratifica objeción de acuerdo con el concepto planteado inicialmente: Se glosa El item con código 14141, descripcion Injerto óseo en escafoides correspondiente a Pertinencia en función a 6.23, por la cantidad: 1, por el valor de 605.000 debido a: No existe evidencia de la presencia de falla o defecto oseo en imagen diagnsotica previa del 6 de agosto 2023 . que a merite injerto oseo,por lo tanto no procede su cobro||Respuesta Glosa: ysanchez - 29/01/2024| Se ratifica objeción de acuerdo con el concepto planteado inicialmente: Se glosa El item con código 14243, descripcion Tenolisis flexores mano (tres o más) correspondiente a Pertinencia en función a 6.23, por la cantidad: 1, por el valor de 941.500 debido a: Se evidencia que la lesión traumática es menor a 6 meses , por tanto, no hay tiempo de evolución que dé lugar aformación de tejido fibrilar, por tanto no hay lugar a realización de tenolisis, se procede a reliquidar cirugia y se reconoce al 100 por ciento el codigo 14160. se objeta la diferencia||Respuesta Glosa: ysanchez - 29/01/2024| Se ratifica objeción de acuerdo con el concepto planteado inicialmente: Se glosa El item con código BONCAN443, descripcion TORNILLO CANULADO HERBERT 3.0 X 25MM correspondiente a Tarifas en función a 2.10, por la cantidad: 1, por el valor de 335.328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363272||Respuesta Glosa: ysanchez - 29/01/2024| Se ratifica objeción de acuerdo con el concepto planteado inicialmente: Se glosa El item con código BONINST059, descripcion GUIA LISA 1.1MM correspondiente a Facturacion en función a 1.06, por la cantidad: 1, por el valor de 55.400 debido a: no es facturable toda vez que se encuentraincluido en los derechos de sala según lo establecido en elParágrafo 2, Artículo 49 del Decreto 2423 de 1996||Se glosa El item  con código 14141, descripcion Injerto óseo en escafoides correspondiente a Pertinencia en función a 6.23, por la cantidad: 1, por el valor de 605.000 debido a: No existe evidencia de la presencia de falla o defecto oseo en imagen diagnsotica previa  del 6 de agosto 2023 . que a merite injerto oseo,por lo tanto no procede su cobro||Se glosa El item  con código 14243, descripcion Tenolisis flexores mano (tres o más) correspondiente a Pertinencia en función a 6.23, por la cantidad: 1, por el valor de 941.500 debido a: Se evidencia que la lesión traumática es menor a 6 meses , por tanto, no hay tiempo de evolución que dé lugar aformación de tejido fibrilar, por tanto no hay lugar a realización de tenolisis, se procede a reliquidar cirugia y se reconoce al 100 por ciento el codigo 14160. se objeta la diferencia||Se glosa El item  con código 14344, descripcion Sinovectomía carpo correspondiente a Pertinencia en función a 6.23, por la cantidad: 1, por el valor de 359.800 debido a: Sinovectomía no se reconoce por tomarse como vía de acceso||Se glosa El item  con código BONCAN443, descripcion TORNILLO CANULADO HERBERT 3.0 X 25MM correspondiente a Tarifas en función a 2.10, por la cantidad: 1, por el valor de 335.328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363272||Se glosa El item  con código BONINST059, descripcion GUIA LISA 1.1MM correspondiente a Facturacion en función a 1.06, por la cantidad: 1, por el valor de 55.400 debido a:  no es facturable toda vez que se encuentraincluido en los derechos de sala según lo establecido en elParágrafo 2, Artículo 49 del Decreto 2423 de 1996||Respuesta Glosa: ysanchez - 08/02/2024|  Se ratifica objeción de acuerdo con el concepto planteado inicialmente: Se glosa El item con código 14243, descripcion Tenolisis flexores mano (tres o más) correspondiente a Pertinencia en función a 6.23, por la cantidad: 1, por el valor de 941.500 debido a: Se evidencia que la lesión traumática es menor a 6 meses , por tanto, no hay tiempo de evolución que dé lugar aformación de tejido fibrilar, por tanto no hay lugar a realización de tenolisis, se procede a reliquidar cirugia y se reconoce al 100 por ciento el codigo 14160. se objeta la diferencia||Respuesta Glosa: ysanchez - 08/02/2024| Se ratifica objeción de acuerdo con el concepto planteado inicialmente: Se glosa El item con código 14141, descripcion Injerto óseo en escafoides correspondiente a Pertinencia en función a 6.23, por la cantidad: 1, por el valor de 605.000 debido a: No existe evidencia de la presencia de falla o defecto oseo en imagen diagnsotica previa del 6 de agosto 2023 . que a merite injerto oseo,por lo tanto no procede su cobro||Respuesta Glosa: ysanchez - 08/02/2024| Se ratifica objeción de acuerdo con el concepto planteado inicialmente: Se glosa El item con código BONCAN443, descripcion TORNILLO CANULADO HERBERT 3.0 X 25MM correspondiente a Tarifas en función a 2.10, por la cantidad: 1, por el valor de 335.328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363272||Respuesta Glosa: ysanchez - 08/02/2024| Se ratifica objeción de acuerdo con el concepto planteado inicialmente: Se glosa El item con código BONINST059, descripcion GUIA LISA 1.1MM correspondiente a Facturacion en función a 1.06, por la cantidad: 1, por el valor de 55.400 debido a: no es facturable toda vez que se encuentraincluido en los derechos de sala según lo establecido en elParágrafo 2, Artículo 49 del Decreto 2423 de 1996||</t>
  </si>
  <si>
    <t>Se glosa El item  con código 23656107, descripcion FRESA REDONDA CORTANTE DE 7 correspondiente a Facturacion en función a 1.05, por la cantidad: 1, por el valor de 713.050 debido a: No se reconoce FRESA REDONDA CORTANTE DE 7 ya que se encuentra incluido en los derechos de sala. No procede cobro adicional. Artículo 49, parágrafo 2, Decreto 2423 de 1.996.||Se glosa El item  con código 77701, descripcion MEDICAMENTOS correspondiente a Soportes en función a 3.41, por la cantidad: 1, por el valor de 270.000 debido a: surgicell no descrito en nota quirurgica, no soportado||</t>
  </si>
  <si>
    <t>25/08/2020-30/04/2021</t>
  </si>
  <si>
    <t>02/10/2023-10/03/2023</t>
  </si>
  <si>
    <t>Se realiza devolucion ya que presenta inconsistencias en el momento de abrir los soportes</t>
  </si>
  <si>
    <t>Se hace devolucion ya que no cuenta con los soportes completos</t>
  </si>
  <si>
    <t>Reclamación no registra en sistema.</t>
  </si>
  <si>
    <t>Reclamación tramitada en su totalidad</t>
  </si>
  <si>
    <t>Objeción causal prescripción.....| (Codigo Proc) : 19490 (Nombre Proc) : GLUCOSA (EN SUERO, LCR, OTROS FLUIDOS) (Tipo Glosa April) :Pert. médica (Observacion Glosa) : NO SE RECONOCE ,  DEBIDO A QUE NO SE EVIDENCIA RELACIÓN CON EL ACCIDENTE PUES EN LA HISTORIA CLÍNICA DE INGRESO NO PRESENTA DÉFICIT A ESTE NIVEL QUE AMERITE EL ESTUDIO O TRATAMIENTO.||| (Codigo Proc) : 21701 (Nombre Proc) : CRÁNEO SIMPLE (Tipo Glosa April) :Pert. médica (Observacion Glosa) : NO SE RECONOCE ,  DEBIDO A QUE NO SE EVIDENCIA RELACIÓN CON EL ACCIDENTE PUES EN LA HISTORIA CLÍNICA DE INGRESO NO PRESENTA DÉFICIT A ESTE NIVEL QUE AMERITE EL ESTUDIO O TRATAMIENTO.||</t>
  </si>
  <si>
    <t>Objeción causal prescripción.....| (Codigo Proc) : 77710 (Nombre Proc) : OTROS CONCEPTOS (Tipo Glosa April) :Tarifa SOAT (Observacion Glosa) : NO SE RECONOCE ULTRABAID, DYONICS, PASSING , VULCAN , SOFTSILK, POR ESTAR INCLUIDOS EN DERECHOS DE SALA, DECRETO 2423/96 ARTICULO 49||</t>
  </si>
  <si>
    <t>Objeción causal prescripción.....| (Codigo Proc) : 21105 (Nombre Proc) : PELVIS, CADERA, ARTICULACIONES SACRO ILÍACAS  Y COXO FEMORALES (Tipo Glosa April) :Pert. médica (Observacion Glosa) : NO SE RECONOCE NO PERTINENTE SEGUN LESIONES DESCRITAS, SIN LESIONES A ESTE NIVEL QUE JUSTIFIQUEN SU TOMA. ||| (Codigo Proc) : 21140 (Nombre Proc) : COLUMNA CERVICAL (Tipo Glosa April) :Pert. médica (Observacion Glosa) : NO SE RECONOCE NO PERTINENTE SEGUN LESIONES DESCRITAS, SIN LESIONES A ESTE NIVEL QUE JUSTIFIQUEN SU TOMA. ||| (Codigo Proc) : 21141 (Nombre Proc) : COLUMNA DORSAL O TORÁXICA (Tipo Glosa April) :Pert. médica (Observacion Glosa) : NO SE RECONOCE NO PERTINENTE SEGUN LESIONES DESCRITAS, SIN LESIONES A ESTE NIVEL QUE JUSTIFIQUEN SU TOMA. ||| (Codigo Proc) : 21701 (Nombre Proc) : CRÁNEO SIMPLE (Tipo Glosa April) :Pert. médica (Observacion Glosa) : NO SE RECONOCE 1-21701 NO PERTINENTE SEGUN LESIONES Y EVOLUCION DE ACCIDENTE, NO DETERIORO NEUROLOGICO NI SIGNOS DE FOCALIZACION QUE JUSTIFIQUEN SU TOMA. ||| (Codigo Proc) : 38122 (Nombre Proc) : HABITACIÓN BIPERSONAL (Tipo Glosa April) :Pert. médica (Observacion Glosa) : NO SE RECONOCE 7-38122 DESDE EL DIA 15 AL 21 ESTANCIA NO PERTINENTE, EVOLUCION SATISFACTORIA, NO DETERIORO NEUROLOGICO QUE JUSTIFICARA LA MISMA. ||| (Codigo Proc) : 39130 (Nombre Proc) : ATENCIÓN DIARIA INTRAHOSPITALARIA, POR EL ESPECIALISTA TRATANTE, DEL PACIENTE NO QUIRÚRGICO U OBSTÉTRICO (Tipo Glosa April) :Pert. médica (Observacion Glosa) : NO SE RECONOCE 7-39130 SEGUN ESTANCIA NO PERTINENTE. ||| (Codigo Proc) : 39140 (Nombre Proc) : INTERCONSULTA MÉDICA ESPECIALIZADA AMBULATORIA O INTRAHOSPITALARIA (Tipo Glosa April) :Pert. médica (Observacion Glosa) : NO SE RECONOCE 39140 SEGUN LO REALIZADO SE HOMOLOGA A 39132. ||| (Codigo Proc) : 77701 (Nombre Proc) : MEDICAMENTOS (Tipo Glosa April) :Varios (Observacion Glosa) : SE LIQUIDA SEGUN ESTANCIA PERTINENTE ||| (Codigo Proc) : 77702 (Nombre Proc) : SUMINISTROS (Tipo Glosa April) :Pert. médica (Observacion Glosa) : NO SE RECONCOE AGUJAS DESECHABLES $18585, SE RECONOCEN JERINGAS Y TRAEN SUS AGUJAS RESPECTIVAS.  NO SE RECONOCE (2) INSYTE $18375,  NO PERTINENTES SEGUN ESTANCIA.||</t>
  </si>
  <si>
    <t>Objeción causal prescripción.....| (Codigo Proc) : 777100 (Nombre Proc) : MATERIAL DE OSTEOSINTESIS (Tipo Glosa April) :Mat. osteos. (Observacion Glosa) : NO SE RECONOCE MATERIAL DE OSTEOSÍNTESIS POR NO ANEXAR SOPORTE DE LA FACTURA DE LA CASA ORTOPÉDICA||</t>
  </si>
  <si>
    <t>Objeción causal prescripción.....| (Codigo Proc) : 77709 (Nombre Proc) : GASTOS MEDICOS (Tipo Glosa April) :Documentos incompletos (Observacion Glosa) : DOCUMENTOS INCOMPLETOS||| (Codigo Proc) : 77709 (Nombre Proc) : GASTOS MEDICOS (Tipo Glosa April) :Documentos incompletos (Observacion Glosa) : DOCUMENTOS INCOMPLETOS||</t>
  </si>
  <si>
    <t>Objeción causal prescripción.....| (Codigo Proc) : 16302 (Nombre Proc) : OSTEOTOMÍA MAXILAR PARA EXTRACCIÓN DE CUERPO EXTRAÑO (Tipo Glosa April) :Pert. médica (Observacion Glosa) : PARA EL RETIRO DE UNA FIJACION INTERMAXILAR SE RECONOCE EL PAGO DEL CODIGO 16265, LIQUIDAR LOS ITEMS COBRADOS HOMOLOGANDOLOS AL CORRESPONDIENTE GRUPO||| (Codigo Proc) : 39210 (Nombre Proc) : DERECHOS DE SALA DE CIRUGÍA GRUPO  08 (Tipo Glosa April) :Pert. médica (Observacion Glosa) : PARA EL RETIRO DE UNA FIJACION INTERMAXILAR SE RECONOCE EL PAGO DEL CODIGO 16265, LIQUIDAR LOS ITEMS COBRADOS HOMOLOGANDOLOS AL CORRESPONDIENTE GRUPO||</t>
  </si>
  <si>
    <t>Objeción causal prescripción.....| (Codigo Proc) : 77709 (Nombre Proc) : GASTOS MEDICOS (Tipo Glosa April) :Documentos incompletos (Observacion Glosa) : SE OBJETA POR DOCUMENTOS INCOMPLETOS||| (Codigo Proc) : 77709 (Nombre Proc) : GASTOS MEDICOS (Tipo Glosa April) :Documentos incompletos (Observacion Glosa) : SE OBJETA POR DOCUMENTOS INCOMPLETOS||</t>
  </si>
  <si>
    <t>Objeción causal prescripción.....| (Codigo Proc) : 19749 (Nombre Proc) : NITRÓGENO URÉICO (Tipo Glosa April) :Tarifa SOAT (Observacion Glosa) : SE LIQUIDA SEGUN TARIFA SOAT LEGAL VIGENTE||| (Codigo Proc) : 38122 (Nombre Proc) : HABITACIÓN BIPERSONAL (Tipo Glosa April) :Pert. médica (Observacion Glosa) : NO SE RECONOCE LOS DÍAS 17, 18 Y 19 ESTANCIA NO JUSTIFICADA PROCEDIMEINTO SIN COMPLICACIONES Y EVOLUCIÓN DEL PACIENTE SIN ALTERACIÓN PUEDE CONTINUAR MANEJO QUIRÚRGICO||| (Codigo Proc) : 39145 (Nombre Proc) : CONSULTA DE URGENCIAS (Tipo Glosa April) :Pert. médica (Observacion Glosa) : NO SE RECONOCE UN 39145 NO FACTURABLE PACIENTE REMITIDO.||| (Codigo Proc) : 77701 (Nombre Proc) : MEDICAMENTOS (Tipo Glosa April) :Varios (Observacion Glosa) : NO SE RECONOCE 7 SOLUCIÓN SALINA 500ML DE ACUERDO A LA ESTANCIA NO PERTINENTE||| (Codigo Proc) : 77702 (Nombre Proc) : SUMINISTROS (Tipo Glosa April) :Pert. médica (Observacion Glosa) : NO SE RECONOCE 23 JERINGAS 10CC $12.075, 33 AGUJAS DESECHABLES $6.600, UN CATETER #22 $3.675 DE ACUERDO A LA ESTANCIA NO PERTINENTE||</t>
  </si>
  <si>
    <t>Objeción causal prescripción.....Se glosa  en función a 6.08, por la cantidad: 1, por el valor de 180.000 debido a: No se considera pertinente la realización de radiografía de columna (cervical y lumbar) teniendo en cuenta que en la historia clínica no se describen lesiones a este nivel, no hay deformidad, dolor a la palpación, parestesias, disestesias o pérdida de fuerza y la naturaleza del trauma no hace sospechar lesión en esta región. ||Se glosa  en función a 6.08, por la cantidad: 1, por el valor de 64.100 debido a: No se considera pertinente la realización de radiografía de fémur teniendo en cuenta que en examen físico no se describen lesiones que causen deformidad, equimosis y crepitación en huesos largos de la extremidad en mención, y que en el caso de lesiones de tejidos blandos la información aportada por las radiografías es mínima y no influye en el manejo de las mismas.||Respuesta Glosa: Impira - 27/04/2021| Se ratifica objeción , no pertinente realización de radiografía de pierna  según cuadro clínico, no presenta dolor, edema, limitación funcional, equimosis.To||Respuesta Glosa: Impira - 27/04/2021| Se reconoce , radiografía columna cervical acuerdo a lo descrito en  cuadro clínico y examen físico. paciente ingresa inmovilizado con cuello.Se ratifica objeción de radiografía de columna lumbosacra  código 21142. Lo anterior de acuerdo al cuadro clínico descrito en la epicrisis, examen físico de ingreso no se describen lesiones a este nivel, no hay deformidad.||</t>
  </si>
  <si>
    <t>1900</t>
  </si>
  <si>
    <t>2015</t>
  </si>
  <si>
    <t>2016</t>
  </si>
  <si>
    <t>2018</t>
  </si>
  <si>
    <t>2019</t>
  </si>
  <si>
    <t>2020</t>
  </si>
  <si>
    <t>2022</t>
  </si>
  <si>
    <t>2023</t>
  </si>
  <si>
    <t>2024</t>
  </si>
  <si>
    <t>800514719/800543460</t>
  </si>
  <si>
    <t>800423399/800385489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</si>
</sst>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4" formatCode="_-&quot;$&quot;\ * #,##0.00_-;\-&quot;$&quot;\ * #,##0.00_-;_-&quot;$&quot;\ * &quot;-&quot;??_-;_-@_-"/>
    <numFmt numFmtId="164" formatCode="_ &quot;$&quot;\ * #,##0.00_ ;_ &quot;$&quot;\ * \-#,##0.00_ ;_ &quot;$&quot;\ * &quot;-&quot;??_ ;_ @_ "/>
    <numFmt numFmtId="165" formatCode="0;[Red]0"/>
    <numFmt numFmtId="166" formatCode="#,##0.00&quot;       &quot;;\-#,##0.00&quot;       &quot;;&quot; -&quot;#&quot;       &quot;;@\ "/>
    <numFmt numFmtId="167" formatCode="_ * #,##0.00_ ;_ * \-#,##0.00_ ;_ * &quot;-&quot;??_ ;_ @_ "/>
    <numFmt numFmtId="168" formatCode="&quot;$&quot;\ #,##0"/>
    <numFmt numFmtId="169" formatCode="_-&quot;$&quot;\ * #,##0_-;\-&quot;$&quot;\ * #,##0_-;_-&quot;$&quot;\ * &quot;-&quot;??_-;_-@_-"/>
  </numFmts>
  <fonts count="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9"/>
      <name val="Arial"/>
      <family val="2"/>
    </font>
    <font>
      <sz val="8"/>
      <name val="Arial"/>
      <family val="2"/>
    </font>
    <font>
      <sz val="9"/>
      <name val="Arial"/>
      <family val="2"/>
    </font>
    <font>
      <b/>
      <sz val="8"/>
      <name val="Arial"/>
      <family val="2"/>
    </font>
    <font>
      <sz val="10"/>
      <name val="Arial"/>
      <family val="2"/>
    </font>
    <font>
      <sz val="11"/>
      <color indexed="8"/>
      <name val="Calibri"/>
      <family val="2"/>
    </font>
    <font>
      <sz val="10"/>
      <color indexed="8"/>
      <name val="MS Sans Serif"/>
      <family val="2"/>
    </font>
    <font>
      <sz val="10"/>
      <name val="Arial"/>
      <family val="2"/>
    </font>
    <font>
      <b/>
      <sz val="8"/>
      <color theme="1"/>
      <name val="Calibri"/>
      <family val="2"/>
      <scheme val="minor"/>
    </font>
    <font>
      <sz val="8"/>
      <color theme="1"/>
      <name val="Calibri"/>
      <family val="2"/>
      <scheme val="minor"/>
    </font>
    <font>
      <b/>
      <sz val="8"/>
      <color indexed="81"/>
      <name val="Tahoma"/>
      <family val="2"/>
    </font>
    <font>
      <sz val="8"/>
      <color indexed="81"/>
      <name val="Tahoma"/>
      <family val="2"/>
    </font>
    <font>
      <sz val="10"/>
      <name val="Calibri"/>
      <family val="2"/>
      <scheme val="minor"/>
    </font>
    <font>
      <b/>
      <i/>
      <sz val="10"/>
      <name val="Calibri"/>
      <family val="2"/>
      <scheme val="minor"/>
    </font>
    <font>
      <sz val="10"/>
      <color rgb="FF000000"/>
      <name val="Calibri"/>
      <family val="2"/>
      <scheme val="minor"/>
    </font>
    <font>
      <sz val="10"/>
      <name val="Verdana"/>
      <family val="2"/>
    </font>
    <font>
      <sz val="12"/>
      <name val="Arial"/>
      <family val="2"/>
    </font>
    <font>
      <b/>
      <sz val="10"/>
      <name val="Calibri"/>
      <family val="2"/>
      <scheme val="minor"/>
    </font>
    <font>
      <i/>
      <sz val="10"/>
      <name val="Calibri"/>
      <family val="2"/>
      <scheme val="minor"/>
    </font>
    <font>
      <sz val="10"/>
      <color theme="1"/>
      <name val="Calibri"/>
      <family val="2"/>
      <scheme val="minor"/>
    </font>
    <font>
      <b/>
      <sz val="10"/>
      <color theme="1"/>
      <name val="Calibri"/>
      <family val="2"/>
      <scheme val="minor"/>
    </font>
  </fonts>
  <fills count="21">
    <fill>
      <patternFill patternType="none"/>
    </fill>
    <fill>
      <patternFill patternType="gray125"/>
    </fill>
    <fill>
      <patternFill patternType="solid">
        <fgColor indexed="22"/>
        <bgColor indexed="31"/>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77111117893"/>
        <bgColor indexed="31"/>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8"/>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7030A0"/>
        <bgColor indexed="64"/>
      </patternFill>
    </fill>
    <fill>
      <patternFill patternType="solid">
        <fgColor rgb="FF00B0F0"/>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s>
  <cellStyleXfs count="10">
    <xf numFmtId="0" fontId="0" fillId="0" borderId="0"/>
    <xf numFmtId="166" fontId="10" fillId="0" borderId="0" applyFill="0" applyBorder="0" applyAlignment="0" applyProtection="0"/>
    <xf numFmtId="0" fontId="11" fillId="0" borderId="0" applyBorder="0" applyProtection="0"/>
    <xf numFmtId="164" fontId="3" fillId="0" borderId="0" applyFont="0" applyFill="0" applyBorder="0" applyAlignment="0" applyProtection="0"/>
    <xf numFmtId="167" fontId="3" fillId="0" borderId="0" applyFont="0" applyFill="0" applyBorder="0" applyAlignment="0" applyProtection="0"/>
    <xf numFmtId="0" fontId="12" fillId="0" borderId="0"/>
    <xf numFmtId="44" fontId="13" fillId="0" borderId="0" applyFont="0" applyFill="0" applyBorder="0" applyAlignment="0" applyProtection="0"/>
    <xf numFmtId="0" fontId="2" fillId="0" borderId="0"/>
    <xf numFmtId="0" fontId="21" fillId="0" borderId="0"/>
    <xf numFmtId="0" fontId="1" fillId="0" borderId="0"/>
  </cellStyleXfs>
  <cellXfs count="138">
    <xf numFmtId="0" fontId="0" fillId="0" borderId="0" xfId="0"/>
    <xf numFmtId="3" fontId="8" fillId="0" borderId="0" xfId="0" applyNumberFormat="1" applyFont="1" applyAlignment="1">
      <alignment horizontal="right"/>
    </xf>
    <xf numFmtId="3" fontId="6" fillId="0" borderId="0" xfId="0" applyNumberFormat="1" applyFont="1" applyAlignment="1">
      <alignment horizontal="right"/>
    </xf>
    <xf numFmtId="3" fontId="6" fillId="0" borderId="0" xfId="0" applyNumberFormat="1" applyFont="1"/>
    <xf numFmtId="0" fontId="7" fillId="0" borderId="0" xfId="0" applyFont="1" applyAlignment="1">
      <alignment horizontal="justify" vertical="center" wrapText="1"/>
    </xf>
    <xf numFmtId="0" fontId="8" fillId="0" borderId="0" xfId="0" applyFont="1" applyAlignment="1">
      <alignment horizontal="center"/>
    </xf>
    <xf numFmtId="0" fontId="7" fillId="0" borderId="0" xfId="0" applyFont="1" applyAlignment="1">
      <alignment horizontal="center" vertical="center"/>
    </xf>
    <xf numFmtId="14" fontId="8" fillId="0" borderId="0" xfId="0" applyNumberFormat="1" applyFont="1" applyAlignment="1">
      <alignment horizontal="center"/>
    </xf>
    <xf numFmtId="42" fontId="6" fillId="0" borderId="0" xfId="0" applyNumberFormat="1" applyFont="1"/>
    <xf numFmtId="42" fontId="4" fillId="0" borderId="0" xfId="0" applyNumberFormat="1" applyFont="1"/>
    <xf numFmtId="0" fontId="9" fillId="4" borderId="2" xfId="0" applyFont="1" applyFill="1" applyBorder="1" applyAlignment="1">
      <alignment vertical="center" wrapText="1"/>
    </xf>
    <xf numFmtId="0" fontId="15" fillId="0" borderId="0" xfId="0" applyFont="1"/>
    <xf numFmtId="0" fontId="14" fillId="8" borderId="4" xfId="0" applyFont="1" applyFill="1" applyBorder="1"/>
    <xf numFmtId="0" fontId="14" fillId="8" borderId="5" xfId="0" applyFont="1" applyFill="1" applyBorder="1"/>
    <xf numFmtId="0" fontId="14" fillId="8" borderId="6" xfId="0" applyFont="1" applyFill="1" applyBorder="1"/>
    <xf numFmtId="0" fontId="15" fillId="0" borderId="3" xfId="0" applyFont="1" applyBorder="1" applyAlignment="1">
      <alignment horizontal="left" vertical="center"/>
    </xf>
    <xf numFmtId="0" fontId="15" fillId="0" borderId="3" xfId="0" applyFont="1" applyBorder="1"/>
    <xf numFmtId="0" fontId="15" fillId="0" borderId="1" xfId="0" applyFont="1" applyBorder="1" applyAlignment="1">
      <alignment horizontal="left" vertical="center"/>
    </xf>
    <xf numFmtId="0" fontId="15" fillId="0" borderId="1" xfId="0" applyFont="1" applyBorder="1"/>
    <xf numFmtId="49" fontId="15" fillId="0" borderId="1" xfId="0" applyNumberFormat="1" applyFont="1" applyBorder="1" applyAlignment="1">
      <alignment horizontal="left" vertical="center"/>
    </xf>
    <xf numFmtId="0" fontId="15" fillId="9" borderId="1" xfId="0" applyFont="1" applyFill="1" applyBorder="1"/>
    <xf numFmtId="0" fontId="15" fillId="0" borderId="7" xfId="0" applyFont="1" applyBorder="1" applyAlignment="1">
      <alignment horizontal="left" vertical="center"/>
    </xf>
    <xf numFmtId="0" fontId="15" fillId="0" borderId="7" xfId="0" applyFont="1" applyBorder="1"/>
    <xf numFmtId="165" fontId="9" fillId="2" borderId="2" xfId="0" applyNumberFormat="1" applyFont="1" applyFill="1" applyBorder="1" applyAlignment="1">
      <alignment vertical="center" wrapText="1"/>
    </xf>
    <xf numFmtId="0" fontId="18" fillId="5" borderId="0" xfId="0" applyFont="1" applyFill="1"/>
    <xf numFmtId="0" fontId="18" fillId="0" borderId="0" xfId="0" applyFont="1"/>
    <xf numFmtId="0" fontId="19" fillId="0" borderId="1" xfId="0" applyFont="1" applyBorder="1" applyAlignment="1">
      <alignment horizontal="right"/>
    </xf>
    <xf numFmtId="0" fontId="20" fillId="0" borderId="1" xfId="0" applyFont="1" applyBorder="1" applyAlignment="1">
      <alignment horizontal="center" vertical="center"/>
    </xf>
    <xf numFmtId="0" fontId="22" fillId="0" borderId="0" xfId="0" applyFont="1"/>
    <xf numFmtId="0" fontId="22" fillId="10" borderId="1"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xf numFmtId="14" fontId="9" fillId="4" borderId="2" xfId="0" applyNumberFormat="1" applyFont="1" applyFill="1" applyBorder="1" applyAlignment="1">
      <alignment horizontal="center" vertical="center" wrapText="1"/>
    </xf>
    <xf numFmtId="168" fontId="9" fillId="6" borderId="2" xfId="0" applyNumberFormat="1" applyFont="1" applyFill="1" applyBorder="1" applyAlignment="1">
      <alignment horizontal="center" vertical="center" wrapText="1"/>
    </xf>
    <xf numFmtId="3" fontId="9" fillId="6" borderId="2" xfId="0" applyNumberFormat="1" applyFont="1" applyFill="1" applyBorder="1" applyAlignment="1">
      <alignment horizontal="center" vertical="center" wrapText="1"/>
    </xf>
    <xf numFmtId="0" fontId="9" fillId="6" borderId="2" xfId="0" applyFont="1" applyFill="1" applyBorder="1" applyAlignment="1">
      <alignment vertical="center"/>
    </xf>
    <xf numFmtId="0" fontId="9" fillId="4" borderId="2" xfId="0" applyFont="1" applyFill="1" applyBorder="1" applyAlignment="1">
      <alignment vertical="center"/>
    </xf>
    <xf numFmtId="3" fontId="9" fillId="2" borderId="2" xfId="0" applyNumberFormat="1" applyFont="1" applyFill="1" applyBorder="1" applyAlignment="1">
      <alignment horizontal="center" vertical="center" wrapText="1"/>
    </xf>
    <xf numFmtId="3" fontId="9" fillId="3" borderId="2" xfId="0" applyNumberFormat="1" applyFont="1" applyFill="1" applyBorder="1" applyAlignment="1">
      <alignment horizontal="center" vertical="center"/>
    </xf>
    <xf numFmtId="3" fontId="9" fillId="3" borderId="2" xfId="0" applyNumberFormat="1" applyFont="1" applyFill="1" applyBorder="1" applyAlignment="1">
      <alignment horizontal="center" vertical="center" wrapText="1"/>
    </xf>
    <xf numFmtId="169" fontId="9" fillId="2" borderId="2" xfId="6" applyNumberFormat="1" applyFont="1" applyFill="1" applyBorder="1" applyAlignment="1">
      <alignment horizontal="center" vertical="center" wrapText="1"/>
    </xf>
    <xf numFmtId="169" fontId="6" fillId="0" borderId="0" xfId="6" applyNumberFormat="1" applyFont="1" applyAlignment="1">
      <alignment horizontal="right"/>
    </xf>
    <xf numFmtId="169" fontId="9" fillId="2" borderId="9" xfId="6" applyNumberFormat="1" applyFont="1" applyFill="1" applyBorder="1" applyAlignment="1">
      <alignment horizontal="center" vertical="center" wrapText="1"/>
    </xf>
    <xf numFmtId="169" fontId="6" fillId="0" borderId="0" xfId="6" applyNumberFormat="1" applyFont="1"/>
    <xf numFmtId="169" fontId="4" fillId="0" borderId="0" xfId="6" applyNumberFormat="1" applyFont="1"/>
    <xf numFmtId="169" fontId="9" fillId="2" borderId="7" xfId="6" applyNumberFormat="1" applyFont="1" applyFill="1" applyBorder="1" applyAlignment="1">
      <alignment horizontal="center" vertical="center" wrapText="1"/>
    </xf>
    <xf numFmtId="168" fontId="18" fillId="0" borderId="0" xfId="0" applyNumberFormat="1" applyFont="1"/>
    <xf numFmtId="42" fontId="18" fillId="0" borderId="0" xfId="0" applyNumberFormat="1" applyFont="1"/>
    <xf numFmtId="14" fontId="20" fillId="0" borderId="1" xfId="0" applyNumberFormat="1" applyFont="1" applyBorder="1" applyAlignment="1">
      <alignment horizontal="right" vertical="center"/>
    </xf>
    <xf numFmtId="0" fontId="20" fillId="0" borderId="1" xfId="6" applyNumberFormat="1" applyFont="1" applyFill="1" applyBorder="1" applyAlignment="1">
      <alignment horizontal="left" vertical="center"/>
    </xf>
    <xf numFmtId="0" fontId="20" fillId="0" borderId="1" xfId="6" applyNumberFormat="1" applyFont="1" applyFill="1" applyBorder="1" applyAlignment="1">
      <alignment horizontal="right" vertical="center"/>
    </xf>
    <xf numFmtId="14" fontId="20" fillId="0" borderId="1" xfId="6" applyNumberFormat="1" applyFont="1" applyFill="1" applyBorder="1" applyAlignment="1">
      <alignment horizontal="right" vertical="center"/>
    </xf>
    <xf numFmtId="44" fontId="24" fillId="4" borderId="1" xfId="6" applyFont="1" applyFill="1" applyBorder="1" applyAlignment="1">
      <alignment horizontal="center" vertical="center"/>
    </xf>
    <xf numFmtId="0" fontId="8" fillId="0" borderId="1" xfId="0" applyFont="1" applyBorder="1" applyAlignment="1">
      <alignment horizontal="center"/>
    </xf>
    <xf numFmtId="14" fontId="8" fillId="0" borderId="1" xfId="0" applyNumberFormat="1" applyFont="1" applyBorder="1" applyAlignment="1">
      <alignment horizontal="center"/>
    </xf>
    <xf numFmtId="0" fontId="7" fillId="0" borderId="1" xfId="0" applyFont="1" applyBorder="1" applyAlignment="1">
      <alignment horizontal="justify" vertical="center" wrapText="1"/>
    </xf>
    <xf numFmtId="14" fontId="7" fillId="0" borderId="1" xfId="0" applyNumberFormat="1" applyFont="1" applyBorder="1" applyAlignment="1">
      <alignment horizontal="justify" vertical="center" wrapText="1"/>
    </xf>
    <xf numFmtId="169" fontId="7" fillId="0" borderId="1" xfId="6" applyNumberFormat="1" applyFont="1" applyFill="1" applyBorder="1" applyAlignment="1">
      <alignment horizontal="justify" vertical="center" wrapText="1"/>
    </xf>
    <xf numFmtId="169" fontId="4" fillId="0" borderId="1" xfId="6" applyNumberFormat="1" applyFont="1" applyBorder="1"/>
    <xf numFmtId="0" fontId="0" fillId="0" borderId="0" xfId="0" pivotButton="1"/>
    <xf numFmtId="14" fontId="23" fillId="4" borderId="1" xfId="0" applyNumberFormat="1" applyFont="1" applyFill="1" applyBorder="1" applyAlignment="1">
      <alignment horizontal="center" vertical="center" wrapText="1"/>
    </xf>
    <xf numFmtId="168" fontId="23" fillId="6" borderId="1" xfId="0" applyNumberFormat="1" applyFont="1" applyFill="1" applyBorder="1" applyAlignment="1">
      <alignment horizontal="center" vertical="center" wrapText="1"/>
    </xf>
    <xf numFmtId="3" fontId="23" fillId="6" borderId="1" xfId="0" applyNumberFormat="1" applyFont="1" applyFill="1" applyBorder="1" applyAlignment="1">
      <alignment horizontal="center" vertical="center" wrapText="1"/>
    </xf>
    <xf numFmtId="42" fontId="23" fillId="2" borderId="1" xfId="0" applyNumberFormat="1" applyFont="1" applyFill="1" applyBorder="1" applyAlignment="1">
      <alignment horizontal="center" vertical="center" wrapText="1"/>
    </xf>
    <xf numFmtId="14" fontId="23" fillId="2" borderId="1" xfId="0" applyNumberFormat="1" applyFont="1" applyFill="1" applyBorder="1" applyAlignment="1">
      <alignment horizontal="center" vertical="center" wrapText="1"/>
    </xf>
    <xf numFmtId="168" fontId="23" fillId="2" borderId="1" xfId="0" applyNumberFormat="1" applyFont="1" applyFill="1" applyBorder="1" applyAlignment="1">
      <alignment horizontal="center" vertical="center" wrapText="1"/>
    </xf>
    <xf numFmtId="3" fontId="23" fillId="3" borderId="1" xfId="0" applyNumberFormat="1" applyFont="1" applyFill="1" applyBorder="1" applyAlignment="1">
      <alignment horizontal="center" vertical="center"/>
    </xf>
    <xf numFmtId="3" fontId="23" fillId="3" borderId="1" xfId="0" applyNumberFormat="1" applyFont="1" applyFill="1" applyBorder="1" applyAlignment="1">
      <alignment horizontal="center" vertical="center" wrapText="1"/>
    </xf>
    <xf numFmtId="169" fontId="19" fillId="4" borderId="1" xfId="6" applyNumberFormat="1" applyFont="1" applyFill="1" applyBorder="1" applyAlignment="1">
      <alignment horizontal="center" vertical="center"/>
    </xf>
    <xf numFmtId="0" fontId="20" fillId="0" borderId="1" xfId="0" applyFont="1" applyBorder="1" applyAlignment="1">
      <alignment horizontal="left" vertical="center"/>
    </xf>
    <xf numFmtId="42" fontId="20" fillId="0" borderId="1" xfId="6" applyNumberFormat="1" applyFont="1" applyFill="1" applyBorder="1" applyAlignment="1">
      <alignment horizontal="right" vertical="center"/>
    </xf>
    <xf numFmtId="165" fontId="9" fillId="2" borderId="2" xfId="0" applyNumberFormat="1" applyFont="1" applyFill="1" applyBorder="1" applyAlignment="1">
      <alignment horizontal="center" vertical="center" wrapText="1"/>
    </xf>
    <xf numFmtId="0" fontId="25" fillId="12" borderId="1" xfId="0" applyFont="1" applyFill="1" applyBorder="1"/>
    <xf numFmtId="0" fontId="25" fillId="0" borderId="0" xfId="0" applyFont="1"/>
    <xf numFmtId="0" fontId="25" fillId="0" borderId="1" xfId="0" applyFont="1" applyBorder="1"/>
    <xf numFmtId="0" fontId="26" fillId="8" borderId="1" xfId="0" applyFont="1" applyFill="1" applyBorder="1" applyAlignment="1">
      <alignment horizontal="center"/>
    </xf>
    <xf numFmtId="0" fontId="26" fillId="8" borderId="1" xfId="0" applyFont="1" applyFill="1" applyBorder="1"/>
    <xf numFmtId="0" fontId="25" fillId="0" borderId="1" xfId="0" applyFont="1" applyBorder="1" applyAlignment="1">
      <alignment horizontal="center" vertical="center"/>
    </xf>
    <xf numFmtId="0" fontId="25" fillId="0" borderId="1" xfId="0" applyFont="1" applyBorder="1" applyAlignment="1">
      <alignment horizontal="left" vertical="center"/>
    </xf>
    <xf numFmtId="0" fontId="18" fillId="12" borderId="1" xfId="0" applyFont="1" applyFill="1" applyBorder="1"/>
    <xf numFmtId="0" fontId="25" fillId="13" borderId="1" xfId="0" applyFont="1" applyFill="1" applyBorder="1" applyAlignment="1">
      <alignment horizontal="center" vertical="center"/>
    </xf>
    <xf numFmtId="0" fontId="25" fillId="13" borderId="1" xfId="0" applyFont="1" applyFill="1" applyBorder="1" applyAlignment="1">
      <alignment horizontal="left" vertical="center"/>
    </xf>
    <xf numFmtId="0" fontId="25" fillId="12" borderId="0" xfId="0" applyFont="1" applyFill="1"/>
    <xf numFmtId="0" fontId="6" fillId="13" borderId="10" xfId="0" applyFont="1" applyFill="1" applyBorder="1" applyAlignment="1">
      <alignment horizontal="center"/>
    </xf>
    <xf numFmtId="0" fontId="4" fillId="13" borderId="10" xfId="0" applyFont="1" applyFill="1" applyBorder="1" applyAlignment="1">
      <alignment horizontal="center"/>
    </xf>
    <xf numFmtId="49" fontId="25" fillId="0" borderId="1" xfId="0" applyNumberFormat="1" applyFont="1" applyBorder="1" applyAlignment="1">
      <alignment horizontal="left" vertical="center"/>
    </xf>
    <xf numFmtId="49" fontId="25" fillId="14" borderId="1" xfId="0" applyNumberFormat="1" applyFont="1" applyFill="1" applyBorder="1" applyAlignment="1">
      <alignment horizontal="center" vertical="center"/>
    </xf>
    <xf numFmtId="0" fontId="25" fillId="14" borderId="1" xfId="0" applyFont="1" applyFill="1" applyBorder="1"/>
    <xf numFmtId="0" fontId="25" fillId="9" borderId="1" xfId="0" applyFont="1" applyFill="1" applyBorder="1"/>
    <xf numFmtId="49" fontId="25" fillId="10" borderId="1" xfId="0" applyNumberFormat="1" applyFont="1" applyFill="1" applyBorder="1" applyAlignment="1">
      <alignment horizontal="center" vertical="center"/>
    </xf>
    <xf numFmtId="0" fontId="25" fillId="14" borderId="1" xfId="0" applyFont="1" applyFill="1" applyBorder="1" applyAlignment="1">
      <alignment horizontal="left" vertical="center"/>
    </xf>
    <xf numFmtId="0" fontId="4" fillId="0" borderId="0" xfId="0" applyFont="1" applyAlignment="1">
      <alignment horizontal="left"/>
    </xf>
    <xf numFmtId="0" fontId="25" fillId="14" borderId="1" xfId="0" applyFont="1" applyFill="1" applyBorder="1" applyAlignment="1">
      <alignment horizontal="center" vertical="center"/>
    </xf>
    <xf numFmtId="0" fontId="25" fillId="0" borderId="0" xfId="0" applyFont="1" applyAlignment="1">
      <alignment horizontal="center"/>
    </xf>
    <xf numFmtId="0" fontId="1" fillId="15" borderId="1" xfId="9" applyFill="1" applyBorder="1" applyAlignment="1">
      <alignment horizontal="center" vertical="center" wrapText="1"/>
    </xf>
    <xf numFmtId="0" fontId="1" fillId="15" borderId="1" xfId="9" applyFill="1" applyBorder="1" applyAlignment="1">
      <alignment horizontal="center" vertical="center"/>
    </xf>
    <xf numFmtId="0" fontId="1" fillId="0" borderId="0" xfId="9"/>
    <xf numFmtId="0" fontId="1" fillId="0" borderId="1" xfId="9" applyBorder="1" applyAlignment="1">
      <alignment horizontal="center" vertical="center"/>
    </xf>
    <xf numFmtId="0" fontId="1" fillId="0" borderId="1" xfId="9" applyBorder="1" applyAlignment="1">
      <alignment horizontal="center"/>
    </xf>
    <xf numFmtId="0" fontId="1" fillId="16" borderId="1" xfId="9" applyFill="1" applyBorder="1" applyAlignment="1">
      <alignment horizontal="center"/>
    </xf>
    <xf numFmtId="0" fontId="1" fillId="16" borderId="1" xfId="9" applyFill="1" applyBorder="1" applyAlignment="1">
      <alignment horizontal="center" vertical="center"/>
    </xf>
    <xf numFmtId="0" fontId="1" fillId="16" borderId="1" xfId="9" applyFill="1" applyBorder="1" applyAlignment="1">
      <alignment horizontal="center" vertical="center" wrapText="1"/>
    </xf>
    <xf numFmtId="0" fontId="1" fillId="17" borderId="1" xfId="9" applyFill="1" applyBorder="1" applyAlignment="1">
      <alignment horizontal="center"/>
    </xf>
    <xf numFmtId="0" fontId="1" fillId="17" borderId="1" xfId="9" applyFill="1" applyBorder="1" applyAlignment="1">
      <alignment horizontal="center" vertical="center"/>
    </xf>
    <xf numFmtId="0" fontId="1" fillId="17" borderId="1" xfId="9" applyFill="1" applyBorder="1" applyAlignment="1">
      <alignment horizontal="center" vertical="center" wrapText="1"/>
    </xf>
    <xf numFmtId="0" fontId="1" fillId="17" borderId="7" xfId="9" applyFill="1" applyBorder="1" applyAlignment="1">
      <alignment horizontal="center"/>
    </xf>
    <xf numFmtId="0" fontId="1" fillId="18" borderId="1" xfId="9" applyFill="1" applyBorder="1" applyAlignment="1">
      <alignment horizontal="center"/>
    </xf>
    <xf numFmtId="0" fontId="1" fillId="18" borderId="1" xfId="9" applyFill="1" applyBorder="1" applyAlignment="1">
      <alignment horizontal="center" vertical="center"/>
    </xf>
    <xf numFmtId="0" fontId="1" fillId="19" borderId="1" xfId="9" applyFill="1" applyBorder="1" applyAlignment="1">
      <alignment horizontal="center" vertical="center"/>
    </xf>
    <xf numFmtId="42" fontId="20" fillId="0" borderId="1" xfId="6" applyNumberFormat="1" applyFont="1" applyFill="1" applyBorder="1" applyAlignment="1">
      <alignment vertical="center"/>
    </xf>
    <xf numFmtId="42" fontId="20" fillId="0" borderId="1" xfId="0" applyNumberFormat="1" applyFont="1" applyBorder="1" applyAlignment="1">
      <alignment vertical="center"/>
    </xf>
    <xf numFmtId="169" fontId="20" fillId="0" borderId="1" xfId="6" applyNumberFormat="1" applyFont="1" applyFill="1" applyBorder="1" applyAlignment="1">
      <alignment vertical="center"/>
    </xf>
    <xf numFmtId="14" fontId="23" fillId="4" borderId="3" xfId="0" applyNumberFormat="1" applyFont="1" applyFill="1" applyBorder="1" applyAlignment="1">
      <alignment horizontal="center" vertical="center" wrapText="1"/>
    </xf>
    <xf numFmtId="168" fontId="23" fillId="6" borderId="3" xfId="0" applyNumberFormat="1" applyFont="1" applyFill="1" applyBorder="1" applyAlignment="1">
      <alignment horizontal="center" vertical="center" wrapText="1"/>
    </xf>
    <xf numFmtId="3" fontId="23" fillId="6" borderId="3" xfId="0" applyNumberFormat="1" applyFont="1" applyFill="1" applyBorder="1" applyAlignment="1">
      <alignment horizontal="center" vertical="center" wrapText="1"/>
    </xf>
    <xf numFmtId="0" fontId="23" fillId="2" borderId="11" xfId="0" applyFont="1" applyFill="1" applyBorder="1" applyAlignment="1">
      <alignment horizontal="center" vertical="center" wrapText="1"/>
    </xf>
    <xf numFmtId="42" fontId="23" fillId="2" borderId="3" xfId="0" applyNumberFormat="1" applyFont="1" applyFill="1" applyBorder="1" applyAlignment="1">
      <alignment horizontal="center" vertical="center" wrapText="1"/>
    </xf>
    <xf numFmtId="0" fontId="0" fillId="0" borderId="1" xfId="0" applyBorder="1" applyAlignment="1">
      <alignment horizontal="left" vertical="center"/>
    </xf>
    <xf numFmtId="0" fontId="0" fillId="0" borderId="3" xfId="0" pivotButton="1" applyBorder="1" applyAlignment="1">
      <alignment horizontal="center" vertical="center"/>
    </xf>
    <xf numFmtId="0" fontId="0" fillId="0" borderId="3" xfId="0" applyBorder="1" applyAlignment="1">
      <alignment horizontal="center" vertical="center"/>
    </xf>
    <xf numFmtId="0" fontId="20" fillId="20" borderId="1" xfId="0" applyFont="1" applyFill="1" applyBorder="1" applyAlignment="1">
      <alignment horizontal="center" vertical="center"/>
    </xf>
    <xf numFmtId="0" fontId="0" fillId="0" borderId="1" xfId="0" applyBorder="1" applyAlignment="1">
      <alignment vertical="center"/>
    </xf>
    <xf numFmtId="169" fontId="0" fillId="0" borderId="1" xfId="0" applyNumberFormat="1" applyBorder="1" applyAlignment="1">
      <alignment vertical="center"/>
    </xf>
    <xf numFmtId="0" fontId="23" fillId="0" borderId="1" xfId="0" applyFont="1" applyBorder="1" applyAlignment="1">
      <alignment horizontal="center" vertical="center"/>
    </xf>
    <xf numFmtId="165" fontId="23" fillId="6" borderId="3" xfId="0" applyNumberFormat="1" applyFont="1" applyFill="1" applyBorder="1" applyAlignment="1">
      <alignment horizontal="center" vertical="center" wrapText="1"/>
    </xf>
    <xf numFmtId="165" fontId="23" fillId="6" borderId="1" xfId="0" applyNumberFormat="1" applyFont="1" applyFill="1" applyBorder="1" applyAlignment="1">
      <alignment horizontal="center" vertical="center" wrapText="1"/>
    </xf>
    <xf numFmtId="3" fontId="23" fillId="2" borderId="3" xfId="0" applyNumberFormat="1" applyFont="1" applyFill="1" applyBorder="1" applyAlignment="1">
      <alignment horizontal="center" vertical="center" wrapText="1"/>
    </xf>
    <xf numFmtId="165" fontId="23" fillId="2" borderId="7" xfId="0" applyNumberFormat="1" applyFont="1" applyFill="1" applyBorder="1" applyAlignment="1">
      <alignment horizontal="center" vertical="center" wrapText="1"/>
    </xf>
    <xf numFmtId="165" fontId="23" fillId="2" borderId="3" xfId="0" applyNumberFormat="1" applyFont="1" applyFill="1" applyBorder="1" applyAlignment="1">
      <alignment horizontal="center" vertical="center" wrapText="1"/>
    </xf>
    <xf numFmtId="0" fontId="23" fillId="6" borderId="7" xfId="0" applyFont="1" applyFill="1" applyBorder="1" applyAlignment="1">
      <alignment horizontal="center" vertical="center"/>
    </xf>
    <xf numFmtId="0" fontId="23" fillId="6" borderId="3" xfId="0" applyFont="1" applyFill="1" applyBorder="1" applyAlignment="1">
      <alignment horizontal="center" vertical="center"/>
    </xf>
    <xf numFmtId="0" fontId="26" fillId="7" borderId="1" xfId="0" applyFont="1" applyFill="1" applyBorder="1" applyAlignment="1">
      <alignment horizontal="center"/>
    </xf>
    <xf numFmtId="0" fontId="19" fillId="0" borderId="8" xfId="0" applyFont="1" applyBorder="1" applyAlignment="1">
      <alignment horizontal="center" vertical="center" wrapText="1"/>
    </xf>
    <xf numFmtId="0" fontId="5" fillId="11" borderId="1" xfId="0" applyFont="1" applyFill="1" applyBorder="1" applyAlignment="1">
      <alignment horizontal="center" vertical="center"/>
    </xf>
    <xf numFmtId="0" fontId="14" fillId="7" borderId="1" xfId="0" applyFont="1" applyFill="1" applyBorder="1" applyAlignment="1">
      <alignment horizontal="center"/>
    </xf>
  </cellXfs>
  <cellStyles count="10">
    <cellStyle name="Excel Built-in Normal 3" xfId="2" xr:uid="{00000000-0005-0000-0000-000000000000}"/>
    <cellStyle name="Millares 2 12" xfId="1" xr:uid="{00000000-0005-0000-0000-000001000000}"/>
    <cellStyle name="Millares 6" xfId="4" xr:uid="{00000000-0005-0000-0000-000002000000}"/>
    <cellStyle name="Moneda" xfId="6" builtinId="4"/>
    <cellStyle name="Moneda 3" xfId="3" xr:uid="{00000000-0005-0000-0000-000004000000}"/>
    <cellStyle name="Normal" xfId="0" builtinId="0"/>
    <cellStyle name="Normal 2" xfId="8" xr:uid="{00000000-0005-0000-0000-000006000000}"/>
    <cellStyle name="Normal 3" xfId="7" xr:uid="{00000000-0005-0000-0000-000007000000}"/>
    <cellStyle name="Normal 4" xfId="9" xr:uid="{F18DE9F0-DE07-4FC1-9EDD-AC95D0C636BD}"/>
    <cellStyle name="Normal 7" xfId="5" xr:uid="{00000000-0005-0000-0000-000008000000}"/>
  </cellStyles>
  <dxfs count="28">
    <dxf>
      <numFmt numFmtId="169" formatCode="_-&quot;$&quot;\ * #,##0_-;\-&quot;$&quot;\ * #,##0_-;_-&quot;$&quot;\ * &quot;-&quot;??_-;_-@_-"/>
    </dxf>
    <dxf>
      <alignment horizontal="center"/>
    </dxf>
    <dxf>
      <alignment horizontal="center"/>
    </dxf>
    <dxf>
      <alignment vertical="center"/>
    </dxf>
    <dxf>
      <alignment vertical="center"/>
    </dxf>
    <dxf>
      <alignment vertical="center"/>
    </dxf>
    <dxf>
      <alignment vertical="center"/>
    </dxf>
    <dxf>
      <alignment vertical="center"/>
    </dxf>
    <dxf>
      <alignment vertical="cent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numFmt numFmtId="169" formatCode="_-&quot;$&quot;\ * #,##0_-;\-&quot;$&quot;\ * #,##0_-;_-&quot;$&quot;\ * &quot;-&quot;??_-;_-@_-"/>
    </dxf>
    <dxf>
      <alignment horizontal="center"/>
    </dxf>
    <dxf>
      <alignment horizontal="center"/>
    </dxf>
    <dxf>
      <alignment vertical="center"/>
    </dxf>
    <dxf>
      <alignment vertical="center"/>
    </dxf>
    <dxf>
      <alignment vertical="center"/>
    </dxf>
    <dxf>
      <alignment vertical="center"/>
    </dxf>
    <dxf>
      <alignment vertical="cent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MANUAL%20DE%20PROCESOS%20CARTERA%20(Autoguardado).pdf" TargetMode="External"/></Relationships>
</file>

<file path=xl/drawings/drawing1.xml><?xml version="1.0" encoding="utf-8"?>
<xdr:wsDr xmlns:xdr="http://schemas.openxmlformats.org/drawingml/2006/spreadsheetDrawing" xmlns:a="http://schemas.openxmlformats.org/drawingml/2006/main">
  <xdr:twoCellAnchor>
    <xdr:from>
      <xdr:col>0</xdr:col>
      <xdr:colOff>228599</xdr:colOff>
      <xdr:row>0</xdr:row>
      <xdr:rowOff>104776</xdr:rowOff>
    </xdr:from>
    <xdr:to>
      <xdr:col>8</xdr:col>
      <xdr:colOff>247650</xdr:colOff>
      <xdr:row>36</xdr:row>
      <xdr:rowOff>57150</xdr:rowOff>
    </xdr:to>
    <xdr:sp macro="" textlink="">
      <xdr:nvSpPr>
        <xdr:cNvPr id="2" name="CuadroTexto 1">
          <a:extLst>
            <a:ext uri="{FF2B5EF4-FFF2-40B4-BE49-F238E27FC236}">
              <a16:creationId xmlns:a16="http://schemas.microsoft.com/office/drawing/2014/main" id="{192CDFA1-0272-43C5-B577-A9C10C6192EC}"/>
            </a:ext>
          </a:extLst>
        </xdr:cNvPr>
        <xdr:cNvSpPr txBox="1"/>
      </xdr:nvSpPr>
      <xdr:spPr>
        <a:xfrm>
          <a:off x="228599" y="104776"/>
          <a:ext cx="6115051" cy="5781674"/>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lang="es-CO" sz="1400" b="1"/>
            <a:t>Instructivo diligenciamiento de formato analisis de cartera</a:t>
          </a:r>
          <a:r>
            <a:rPr lang="es-CO" sz="1100"/>
            <a:t>.</a:t>
          </a:r>
        </a:p>
        <a:p>
          <a:endParaRPr lang="es-CO" sz="1100"/>
        </a:p>
        <a:p>
          <a:r>
            <a:rPr lang="es-CO" sz="1100"/>
            <a:t>Para</a:t>
          </a:r>
          <a:r>
            <a:rPr lang="es-CO" sz="1100" baseline="0"/>
            <a:t> el diligenciamiento del formato se deben tener en cuenta los siguientes formatos:</a:t>
          </a:r>
        </a:p>
        <a:p>
          <a:endParaRPr lang="es-CO" sz="1100" baseline="0"/>
        </a:p>
        <a:p>
          <a:r>
            <a:rPr lang="es-CO" sz="1100" b="1" baseline="0"/>
            <a:t>1. </a:t>
          </a:r>
          <a:r>
            <a:rPr lang="es-CO" sz="1100" baseline="0"/>
            <a:t>Todos los valores del archivo deben ir con el formato contabilidad y los mismos deben ir ubicados hacia el lado derecho de la casilla.</a:t>
          </a:r>
        </a:p>
        <a:p>
          <a:endParaRPr lang="es-CO" sz="1100" baseline="0"/>
        </a:p>
        <a:p>
          <a:r>
            <a:rPr lang="es-CO" sz="1100" b="1" baseline="0"/>
            <a:t>2. </a:t>
          </a:r>
          <a:r>
            <a:rPr lang="es-CO" sz="1100" baseline="0"/>
            <a:t>Todos los espacios en blanco dentro de los valores deben ir con cero el cual se transformara en un - debido al formato de contabilidad anteriormente puesto.</a:t>
          </a:r>
        </a:p>
        <a:p>
          <a:endParaRPr lang="es-CO" sz="1100" baseline="0"/>
        </a:p>
        <a:p>
          <a:r>
            <a:rPr lang="es-CO" sz="1100" b="1" baseline="0"/>
            <a:t>3. </a:t>
          </a:r>
          <a:r>
            <a:rPr lang="es-CO" sz="1100" baseline="0"/>
            <a:t>Todas las fechas del archivo deben ir ubicadas hacia el lado derecho de la casilla.</a:t>
          </a:r>
        </a:p>
        <a:p>
          <a:endParaRPr lang="es-CO" sz="1100" baseline="0"/>
        </a:p>
        <a:p>
          <a:r>
            <a:rPr lang="es-CO" sz="1100" b="1" baseline="0"/>
            <a:t>4. </a:t>
          </a:r>
          <a:r>
            <a:rPr lang="es-CO" sz="1100" baseline="0"/>
            <a:t>Los textos de observaciones y estado activa deben ir ubicados hacia la izquierda de la casilla.</a:t>
          </a:r>
        </a:p>
        <a:p>
          <a:endParaRPr lang="es-CO" sz="1100" baseline="0"/>
        </a:p>
        <a:p>
          <a:r>
            <a:rPr lang="es-CO" sz="1100" b="1" baseline="0"/>
            <a:t>5. </a:t>
          </a:r>
          <a:r>
            <a:rPr lang="es-CO" sz="1100" baseline="0"/>
            <a:t>El titulo del archivo o la informacion que va en la fila 3 la cual es el nombre de la entidad debe ir tal cual esta en activa, junto con el nit separados por puntos como corresponda y sin digito de verificacion.</a:t>
          </a:r>
        </a:p>
        <a:p>
          <a:endParaRPr lang="es-CO" sz="1100" baseline="0"/>
        </a:p>
        <a:p>
          <a:r>
            <a:rPr lang="es-CO" sz="1100" b="1" baseline="0"/>
            <a:t>6. </a:t>
          </a:r>
          <a:r>
            <a:rPr lang="es-CO" sz="1100" baseline="0"/>
            <a:t>Toda la letra del archivo debe ser (CALIBRI 10).</a:t>
          </a:r>
        </a:p>
        <a:p>
          <a:endParaRPr lang="es-CO" sz="1100" baseline="0"/>
        </a:p>
        <a:p>
          <a:r>
            <a:rPr lang="es-CO" sz="1100" b="1" baseline="0"/>
            <a:t>7. </a:t>
          </a:r>
          <a:r>
            <a:rPr lang="es-CO" sz="1100" baseline="0"/>
            <a:t>Al finalizar el diligenciamiento correcto del archivo se debe crear una copia del mismo con el fin de enviarsela a la entidad, mas sin embargo esta copia debe ir de la siguente manera:</a:t>
          </a:r>
        </a:p>
        <a:p>
          <a:endParaRPr lang="es-CO" sz="1100" baseline="0"/>
        </a:p>
        <a:p>
          <a:r>
            <a:rPr lang="es-CO" sz="1100" baseline="0"/>
            <a:t>	</a:t>
          </a:r>
          <a:r>
            <a:rPr lang="es-CO" sz="1100" b="1" baseline="0"/>
            <a:t>7.1</a:t>
          </a:r>
          <a:r>
            <a:rPr lang="es-CO" sz="1100" baseline="0"/>
            <a:t> Se debe borrar los prefijos OBJ_ y los subfijos _1.</a:t>
          </a:r>
        </a:p>
        <a:p>
          <a:r>
            <a:rPr lang="es-CO" sz="1100" baseline="0"/>
            <a:t>	</a:t>
          </a:r>
          <a:r>
            <a:rPr lang="es-CO" sz="1100" b="1" baseline="0"/>
            <a:t>7.2</a:t>
          </a:r>
          <a:r>
            <a:rPr lang="es-CO" sz="1100" baseline="0"/>
            <a:t> Se debe eliminar las columnas </a:t>
          </a:r>
          <a:r>
            <a:rPr lang="es-CO" sz="1100" b="1" baseline="0"/>
            <a:t>K, L</a:t>
          </a:r>
          <a:r>
            <a:rPr lang="es-CO" sz="1100" b="0" baseline="0"/>
            <a:t>,</a:t>
          </a:r>
          <a:r>
            <a:rPr lang="es-CO" sz="1100" b="1" baseline="0"/>
            <a:t> M </a:t>
          </a:r>
          <a:r>
            <a:rPr lang="es-CO" sz="1100" b="0" baseline="0"/>
            <a:t>&amp; </a:t>
          </a:r>
          <a:r>
            <a:rPr lang="es-CO" sz="1100" b="1" baseline="0"/>
            <a:t>Y.</a:t>
          </a:r>
        </a:p>
        <a:p>
          <a:r>
            <a:rPr lang="es-CO" sz="1100" b="1" baseline="0"/>
            <a:t>	7.3</a:t>
          </a:r>
          <a:r>
            <a:rPr lang="es-CO" sz="1100" b="0" baseline="0"/>
            <a:t> Se debe ocultar las hojas (hoja 1, certificados de cobertura, formato (2).</a:t>
          </a:r>
        </a:p>
        <a:p>
          <a:r>
            <a:rPr lang="es-CO" sz="1100" b="0" baseline="0"/>
            <a:t>	</a:t>
          </a:r>
          <a:r>
            <a:rPr lang="es-CO" sz="1100" b="1" baseline="0"/>
            <a:t>7.4</a:t>
          </a:r>
          <a:r>
            <a:rPr lang="es-CO" sz="1100" b="0" baseline="0"/>
            <a:t> Se debe elimar la hoja nombrada (instructivo diligenciamiento).</a:t>
          </a:r>
        </a:p>
        <a:p>
          <a:r>
            <a:rPr lang="es-CO" sz="1100" b="0" baseline="0"/>
            <a:t>	</a:t>
          </a:r>
          <a:r>
            <a:rPr lang="es-CO" sz="1100" b="1" baseline="0"/>
            <a:t>7.5</a:t>
          </a:r>
          <a:r>
            <a:rPr lang="es-CO" sz="1100" b="0" baseline="0"/>
            <a:t> El nombre del archivo debe ser el nombre de la entidad, el nit, entre parentesis el ID 	de la cartera y al final poner las siglas ENV o la 	palabra envio.</a:t>
          </a:r>
        </a:p>
        <a:p>
          <a:endParaRPr lang="es-CO" sz="1100" b="1" baseline="0"/>
        </a:p>
        <a:p>
          <a:r>
            <a:rPr lang="es-CO" sz="1100" b="1" baseline="0"/>
            <a:t>8. </a:t>
          </a:r>
          <a:r>
            <a:rPr lang="es-CO" sz="1100" b="0" baseline="0"/>
            <a:t>Al archivo original se le debe quitar el prefijo ENV o la palabra envio (importante dejar   el </a:t>
          </a:r>
          <a:r>
            <a:rPr lang="es-CO" sz="1100" b="1" baseline="0"/>
            <a:t>ID</a:t>
          </a:r>
          <a:r>
            <a:rPr lang="es-CO" sz="1100" b="0" baseline="0"/>
            <a:t> de la cartera). </a:t>
          </a:r>
          <a:endParaRPr lang="es-CO" sz="1100" b="1" baseline="0"/>
        </a:p>
        <a:p>
          <a:r>
            <a:rPr lang="es-CO" sz="1100" b="1" baseline="0"/>
            <a:t> </a:t>
          </a:r>
        </a:p>
        <a:p>
          <a:endParaRPr lang="es-CO" sz="1100" baseline="0"/>
        </a:p>
        <a:p>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3933825</xdr:colOff>
      <xdr:row>0</xdr:row>
      <xdr:rowOff>19050</xdr:rowOff>
    </xdr:from>
    <xdr:to>
      <xdr:col>6</xdr:col>
      <xdr:colOff>327212</xdr:colOff>
      <xdr:row>1</xdr:row>
      <xdr:rowOff>163792</xdr:rowOff>
    </xdr:to>
    <xdr:pic>
      <xdr:nvPicPr>
        <xdr:cNvPr id="2" name="1 Imagen">
          <a:hlinkClick xmlns:r="http://schemas.openxmlformats.org/officeDocument/2006/relationships" r:id="rId1"/>
          <a:extLst>
            <a:ext uri="{FF2B5EF4-FFF2-40B4-BE49-F238E27FC236}">
              <a16:creationId xmlns:a16="http://schemas.microsoft.com/office/drawing/2014/main" id="{2A27C30D-9F2D-445D-B8B4-5E9FACE2D0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57375" y="19050"/>
          <a:ext cx="330387" cy="284442"/>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KPOVEDA" refreshedDate="45419.549567708331" createdVersion="6" refreshedVersion="8" minRefreshableVersion="3" recordCount="65" xr:uid="{00000000-000A-0000-FFFF-FFFF28000000}">
  <cacheSource type="worksheet">
    <worksheetSource ref="A1:AB66" sheet="Formato (2)"/>
  </cacheSource>
  <cacheFields count="30">
    <cacheField name="CONS" numFmtId="0">
      <sharedItems containsSemiMixedTypes="0" containsString="0" containsNumber="1" containsInteger="1" minValue="1" maxValue="65"/>
    </cacheField>
    <cacheField name="Cant. Reclamos" numFmtId="0">
      <sharedItems containsSemiMixedTypes="0" containsString="0" containsNumber="1" containsInteger="1" minValue="33465" maxValue="361232"/>
    </cacheField>
    <cacheField name="FACTURA PREFIJO" numFmtId="0">
      <sharedItems containsNonDate="0"/>
    </cacheField>
    <cacheField name="N° SINIESTRO" numFmtId="0">
      <sharedItems containsSemiMixedTypes="0" containsString="0" containsNumber="1" containsInteger="1" minValue="0" maxValue="2000650"/>
    </cacheField>
    <cacheField name="NOMBRE DE LA VICTIMA " numFmtId="0">
      <sharedItems containsMixedTypes="1" containsNumber="1" containsInteger="1" minValue="0" maxValue="0"/>
    </cacheField>
    <cacheField name="TIPO Y N° DOC" numFmtId="0">
      <sharedItems containsMixedTypes="1" containsNumber="1" containsInteger="1" minValue="0" maxValue="0"/>
    </cacheField>
    <cacheField name="N° POLIZA DE LA VICTIMA" numFmtId="0">
      <sharedItems containsSemiMixedTypes="0" containsString="0" containsNumber="1" containsInteger="1" minValue="0" maxValue="7000000974"/>
    </cacheField>
    <cacheField name="FECHA DE RADICACION" numFmtId="14">
      <sharedItems containsSemiMixedTypes="0" containsNonDate="0" containsDate="1" containsString="0" minDate="1899-12-30T00:00:00" maxDate="2024-03-28T00:00:00"/>
    </cacheField>
    <cacheField name="FECHA EGRESO" numFmtId="14">
      <sharedItems containsSemiMixedTypes="0" containsNonDate="0" containsDate="1" containsString="0" minDate="1899-12-30T00:00:00" maxDate="2024-03-19T00:00:00" count="24">
        <d v="2023-02-16T00:00:00"/>
        <d v="2023-08-23T00:00:00"/>
        <d v="2024-03-01T00:00:00"/>
        <d v="2024-03-18T00:00:00"/>
        <d v="2023-10-04T00:00:00"/>
        <d v="1899-12-30T00:00:00"/>
        <d v="2015-11-24T00:00:00"/>
        <d v="2016-05-23T00:00:00"/>
        <d v="2016-06-22T00:00:00"/>
        <d v="2016-06-27T00:00:00"/>
        <d v="2016-08-18T00:00:00"/>
        <d v="2016-09-30T00:00:00"/>
        <d v="2018-04-09T00:00:00"/>
        <d v="2019-02-10T00:00:00"/>
        <d v="2019-02-20T00:00:00"/>
        <d v="2020-06-06T00:00:00"/>
        <d v="2022-04-09T00:00:00"/>
        <d v="2023-07-30T00:00:00"/>
        <d v="2023-12-24T00:00:00"/>
        <d v="2023-09-11T00:00:00"/>
        <d v="2023-09-21T00:00:00"/>
        <d v="2023-10-07T00:00:00"/>
        <d v="2023-11-03T00:00:00"/>
        <d v="2023-11-09T00:00:00"/>
      </sharedItems>
      <fieldGroup par="29"/>
    </cacheField>
    <cacheField name="VALOR ASEGURADORA" numFmtId="0">
      <sharedItems containsSemiMixedTypes="0" containsString="0" containsNumber="1" containsInteger="1" minValue="31900" maxValue="8783308"/>
    </cacheField>
    <cacheField name="VALOR  IPS" numFmtId="0">
      <sharedItems containsSemiMixedTypes="0" containsString="0" containsNumber="1" containsInteger="1" minValue="31900" maxValue="8783308"/>
    </cacheField>
    <cacheField name="Saldo Pendiente PSS" numFmtId="0">
      <sharedItems containsSemiMixedTypes="0" containsString="0" containsNumber="1" containsInteger="1" minValue="1700" maxValue="4987918"/>
    </cacheField>
    <cacheField name="OBSERVACION" numFmtId="0">
      <sharedItems containsNonDate="0" longText="1"/>
    </cacheField>
    <cacheField name="Estados" numFmtId="0">
      <sharedItems containsSemiMixedTypes="0" containsString="0" containsNumber="1" minValue="1" maxValue="14.4"/>
    </cacheField>
    <cacheField name="Estados de cartera" numFmtId="0">
      <sharedItems containsNonDate="0" count="9">
        <s v="Reclamación Tramitada en su totalidad"/>
        <s v="Objeción Causal devolución documentos"/>
        <s v="Reclamación sin informacion en el sistema"/>
        <s v="Objeción causal prescripción "/>
        <s v="Reclamación con glosa u objeción Ratificada"/>
        <s v="Reclamación con glosa u objeción Ratificada Pertinencia"/>
        <e v="#N/A" u="1"/>
        <s v="Objeción Causal Tope Máximo" u="1"/>
        <s v="Objeción causal póliza no asegurada, hurtada, fuera de vigencia " u="1"/>
      </sharedItems>
    </cacheField>
    <cacheField name="Estado activa" numFmtId="0">
      <sharedItems containsMixedTypes="1" containsNumber="1" containsInteger="1" minValue="0" maxValue="0"/>
    </cacheField>
    <cacheField name="Amparo" numFmtId="0">
      <sharedItems containsMixedTypes="1" containsNumber="1" containsInteger="1" minValue="0" maxValue="0"/>
    </cacheField>
    <cacheField name="FECHA DE PAGO " numFmtId="14">
      <sharedItems containsNonDate="0" containsDate="1" containsMixedTypes="1" minDate="1899-12-30T00:00:00" maxDate="2024-04-13T00:00:00"/>
    </cacheField>
    <cacheField name="VALOR" numFmtId="169">
      <sharedItems containsSemiMixedTypes="0" containsString="0" containsNumber="1" containsInteger="1" minValue="0" maxValue="7807342"/>
    </cacheField>
    <cacheField name="RETEFUENTE" numFmtId="0">
      <sharedItems containsSemiMixedTypes="0" containsString="0" containsNumber="1" containsInteger="1" minValue="0" maxValue="108247"/>
    </cacheField>
    <cacheField name="RETEICA" numFmtId="0">
      <sharedItems containsSemiMixedTypes="0" containsString="0" containsNumber="1" containsInteger="1" minValue="0" maxValue="0"/>
    </cacheField>
    <cacheField name="N° ORDEN DE PAGO" numFmtId="0">
      <sharedItems containsSemiMixedTypes="0" containsString="0" containsNumber="1" containsInteger="1" minValue="0" maxValue="800573092"/>
    </cacheField>
    <cacheField name=" OBJECIÓN SUBSANABLE" numFmtId="169">
      <sharedItems containsSemiMixedTypes="0" containsString="0" containsNumber="1" containsInteger="1" minValue="0" maxValue="0"/>
    </cacheField>
    <cacheField name="OBJECIONES RATIFICADAS" numFmtId="169">
      <sharedItems containsSemiMixedTypes="0" containsString="0" containsNumber="1" containsInteger="1" minValue="0" maxValue="3320854"/>
    </cacheField>
    <cacheField name="NOTAS CREDITO" numFmtId="169">
      <sharedItems containsSemiMixedTypes="0" containsString="0" containsNumber="1" containsInteger="1" minValue="0" maxValue="359800"/>
    </cacheField>
    <cacheField name="OBJECIONES TOTALES" numFmtId="169">
      <sharedItems containsSemiMixedTypes="0" containsString="0" containsNumber="1" containsInteger="1" minValue="0" maxValue="4987918"/>
    </cacheField>
    <cacheField name="SIN INFORMACION EN EL SISTEMA" numFmtId="169">
      <sharedItems containsSemiMixedTypes="0" containsString="0" containsNumber="1" containsInteger="1" minValue="0" maxValue="3930465"/>
    </cacheField>
    <cacheField name="Saldo Solidaria" numFmtId="169">
      <sharedItems containsSemiMixedTypes="0" containsString="0" containsNumber="1" containsInteger="1" minValue="0" maxValue="3320854"/>
    </cacheField>
    <cacheField name="Meses (FECHA EGRESO)" numFmtId="0" databaseField="0">
      <fieldGroup base="8">
        <rangePr groupBy="months" startDate="1899-12-30T00:00:00" endDate="2024-03-19T00:00:00"/>
        <groupItems count="14">
          <s v="&lt;0/01/1900"/>
          <s v="ene"/>
          <s v="feb"/>
          <s v="mar"/>
          <s v="abr"/>
          <s v="may"/>
          <s v="jun"/>
          <s v="jul"/>
          <s v="ago"/>
          <s v="sep"/>
          <s v="oct"/>
          <s v="nov"/>
          <s v="dic"/>
          <s v="&gt;19/03/2024"/>
        </groupItems>
      </fieldGroup>
    </cacheField>
    <cacheField name="Años (FECHA EGRESO)" numFmtId="0" databaseField="0">
      <fieldGroup base="8">
        <rangePr groupBy="years" startDate="1899-12-30T00:00:00" endDate="2024-03-19T00:00:00"/>
        <groupItems count="127">
          <s v="&lt;0/01/1900"/>
          <s v="1900"/>
          <s v="1901"/>
          <s v="1902"/>
          <s v="1903"/>
          <s v="1904"/>
          <s v="1905"/>
          <s v="1906"/>
          <s v="1907"/>
          <s v="1908"/>
          <s v="1909"/>
          <s v="1910"/>
          <s v="1911"/>
          <s v="1912"/>
          <s v="1913"/>
          <s v="1914"/>
          <s v="1915"/>
          <s v="1916"/>
          <s v="1917"/>
          <s v="1918"/>
          <s v="1919"/>
          <s v="1920"/>
          <s v="1921"/>
          <s v="1922"/>
          <s v="1923"/>
          <s v="1924"/>
          <s v="1925"/>
          <s v="1926"/>
          <s v="1927"/>
          <s v="1928"/>
          <s v="1929"/>
          <s v="1930"/>
          <s v="1931"/>
          <s v="1932"/>
          <s v="1933"/>
          <s v="1934"/>
          <s v="1935"/>
          <s v="1936"/>
          <s v="1937"/>
          <s v="1938"/>
          <s v="1939"/>
          <s v="1940"/>
          <s v="1941"/>
          <s v="1942"/>
          <s v="1943"/>
          <s v="1944"/>
          <s v="1945"/>
          <s v="1946"/>
          <s v="1947"/>
          <s v="1948"/>
          <s v="1949"/>
          <s v="1950"/>
          <s v="1951"/>
          <s v="1952"/>
          <s v="1953"/>
          <s v="1954"/>
          <s v="1955"/>
          <s v="1956"/>
          <s v="1957"/>
          <s v="1958"/>
          <s v="1959"/>
          <s v="1960"/>
          <s v="1961"/>
          <s v="1962"/>
          <s v="1963"/>
          <s v="1964"/>
          <s v="1965"/>
          <s v="1966"/>
          <s v="1967"/>
          <s v="1968"/>
          <s v="1969"/>
          <s v="1970"/>
          <s v="1971"/>
          <s v="1972"/>
          <s v="1973"/>
          <s v="1974"/>
          <s v="1975"/>
          <s v="1976"/>
          <s v="1977"/>
          <s v="1978"/>
          <s v="1979"/>
          <s v="1980"/>
          <s v="1981"/>
          <s v="1982"/>
          <s v="1983"/>
          <s v="1984"/>
          <s v="1985"/>
          <s v="1986"/>
          <s v="1987"/>
          <s v="1988"/>
          <s v="1989"/>
          <s v="1990"/>
          <s v="1991"/>
          <s v="1992"/>
          <s v="1993"/>
          <s v="1994"/>
          <s v="1995"/>
          <s v="1996"/>
          <s v="1997"/>
          <s v="1998"/>
          <s v="1999"/>
          <s v="2000"/>
          <s v="2001"/>
          <s v="2002"/>
          <s v="2003"/>
          <s v="2004"/>
          <s v="2005"/>
          <s v="2006"/>
          <s v="2007"/>
          <s v="2008"/>
          <s v="2009"/>
          <s v="2010"/>
          <s v="2011"/>
          <s v="2012"/>
          <s v="2013"/>
          <s v="2014"/>
          <s v="2015"/>
          <s v="2016"/>
          <s v="2017"/>
          <s v="2018"/>
          <s v="2019"/>
          <s v="2020"/>
          <s v="2021"/>
          <s v="2022"/>
          <s v="2023"/>
          <s v="2024"/>
          <s v="&gt;19/03/2024"/>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n v="1"/>
    <n v="43014"/>
    <s v="FECR-43014"/>
    <n v="40949"/>
    <s v="ZANGUÑA FONSECA CARLOS ANDRES"/>
    <s v="CC 1002551397 "/>
    <n v="6200002849"/>
    <d v="2023-02-22T00:00:00"/>
    <x v="0"/>
    <n v="410550"/>
    <n v="410550"/>
    <n v="5000"/>
    <s v="Reclamación tramitada en su totalidad"/>
    <n v="1"/>
    <x v="0"/>
    <s v="Pagada en su Totalidad."/>
    <s v="MED"/>
    <s v="02/10/2023-10/03/2023"/>
    <n v="394695"/>
    <n v="8055"/>
    <n v="0"/>
    <n v="800514719"/>
    <n v="0"/>
    <n v="0"/>
    <n v="7800"/>
    <n v="0"/>
    <n v="0"/>
    <n v="0"/>
  </r>
  <r>
    <n v="2"/>
    <n v="55744"/>
    <s v="FECR-55744"/>
    <n v="2000511"/>
    <s v="GALLO BARBOSA SEBASTIAN"/>
    <s v="CC 1057592512 "/>
    <n v="6000007268"/>
    <d v="2024-02-26T00:00:00"/>
    <x v="1"/>
    <n v="62800"/>
    <n v="62800"/>
    <n v="62800"/>
    <s v="Reclamación tramitada en su totalidad"/>
    <n v="1"/>
    <x v="0"/>
    <s v="Pagada en su Totalidad."/>
    <s v="MED"/>
    <d v="2024-03-12T00:00:00"/>
    <n v="61544"/>
    <n v="1256"/>
    <n v="0"/>
    <n v="800568331"/>
    <n v="0"/>
    <n v="0"/>
    <n v="0"/>
    <n v="0"/>
    <n v="0"/>
    <n v="0"/>
  </r>
  <r>
    <n v="3"/>
    <n v="56314"/>
    <s v="FECR-56314"/>
    <n v="2000650"/>
    <s v="SANDOVAL DAZA LEIDY JOHANNA"/>
    <s v="CC 1057601129 "/>
    <n v="6000007651"/>
    <d v="2024-03-27T00:00:00"/>
    <x v="2"/>
    <n v="315550"/>
    <n v="315550"/>
    <n v="315550"/>
    <s v="Reclamación tramitada en su totalidad"/>
    <n v="1"/>
    <x v="0"/>
    <s v="Pagada en su Totalidad."/>
    <s v="MED"/>
    <d v="2024-04-12T00:00:00"/>
    <n v="309239"/>
    <n v="6311"/>
    <n v="0"/>
    <n v="800573092"/>
    <n v="0"/>
    <n v="0"/>
    <n v="0"/>
    <n v="0"/>
    <n v="0"/>
    <n v="0"/>
  </r>
  <r>
    <n v="4"/>
    <n v="57045"/>
    <s v="FECR-57045"/>
    <n v="30539"/>
    <s v="TORRES TIRIA RAUL"/>
    <s v="CC 74369363 "/>
    <n v="3760005308"/>
    <d v="2024-03-27T00:00:00"/>
    <x v="3"/>
    <n v="418050"/>
    <n v="418050"/>
    <n v="418050"/>
    <s v="Reclamación tramitada en su totalidad"/>
    <n v="1"/>
    <x v="0"/>
    <s v="Pagada en su Totalidad."/>
    <s v="MED"/>
    <d v="2024-04-12T00:00:00"/>
    <n v="409689"/>
    <n v="8361"/>
    <n v="0"/>
    <n v="800573092"/>
    <n v="0"/>
    <n v="0"/>
    <n v="0"/>
    <n v="0"/>
    <n v="0"/>
    <n v="0"/>
  </r>
  <r>
    <n v="5"/>
    <n v="51092"/>
    <s v="FECR-51092"/>
    <n v="2000511"/>
    <s v="GALLO BARBOSA SEBASTIAN"/>
    <s v="CC 1057592512 "/>
    <n v="6000007268"/>
    <d v="2023-10-12T00:00:00"/>
    <x v="4"/>
    <n v="64500"/>
    <n v="64500"/>
    <n v="64500"/>
    <s v="Reclamación tramitada en su totalidad"/>
    <n v="1"/>
    <x v="0"/>
    <s v="Radicada para Pago."/>
    <s v="MED"/>
    <s v=""/>
    <n v="64500"/>
    <n v="0"/>
    <n v="0"/>
    <n v="0"/>
    <n v="0"/>
    <n v="0"/>
    <n v="0"/>
    <n v="0"/>
    <n v="0"/>
    <n v="0"/>
  </r>
  <r>
    <n v="6"/>
    <n v="33465"/>
    <s v="FECR0000033465"/>
    <n v="0"/>
    <n v="0"/>
    <n v="0"/>
    <n v="0"/>
    <d v="1899-12-30T00:00:00"/>
    <x v="5"/>
    <n v="235475"/>
    <n v="235475"/>
    <n v="18225"/>
    <s v="Se realiza devolucion ya que presenta inconsistencias en el momento de abrir los soportes"/>
    <n v="2"/>
    <x v="1"/>
    <n v="0"/>
    <n v="0"/>
    <d v="1899-12-30T00:00:00"/>
    <n v="0"/>
    <n v="0"/>
    <n v="0"/>
    <n v="0"/>
    <n v="0"/>
    <n v="0"/>
    <n v="0"/>
    <n v="235475"/>
    <n v="0"/>
    <n v="235475"/>
  </r>
  <r>
    <n v="7"/>
    <n v="45170"/>
    <s v="FECR0000045170"/>
    <n v="0"/>
    <n v="0"/>
    <n v="0"/>
    <n v="0"/>
    <d v="1899-12-30T00:00:00"/>
    <x v="5"/>
    <n v="622600"/>
    <n v="622600"/>
    <n v="622600"/>
    <s v="Se hace devolucion ya que no cuenta con los soportes completos"/>
    <n v="2"/>
    <x v="1"/>
    <n v="0"/>
    <n v="0"/>
    <d v="1899-12-30T00:00:00"/>
    <n v="0"/>
    <n v="0"/>
    <n v="0"/>
    <n v="0"/>
    <n v="0"/>
    <n v="0"/>
    <n v="0"/>
    <n v="622600"/>
    <n v="0"/>
    <n v="622600"/>
  </r>
  <r>
    <n v="8"/>
    <n v="137919"/>
    <s v="C0000000137919"/>
    <n v="0"/>
    <n v="0"/>
    <n v="0"/>
    <n v="0"/>
    <d v="1899-12-30T00:00:00"/>
    <x v="5"/>
    <n v="31900"/>
    <n v="31900"/>
    <n v="31900"/>
    <s v="Reclamación no registra en sistema."/>
    <n v="8"/>
    <x v="2"/>
    <n v="0"/>
    <n v="0"/>
    <d v="1899-12-30T00:00:00"/>
    <n v="0"/>
    <n v="0"/>
    <n v="0"/>
    <n v="0"/>
    <n v="0"/>
    <n v="0"/>
    <n v="0"/>
    <n v="0"/>
    <n v="31900"/>
    <n v="0"/>
  </r>
  <r>
    <n v="9"/>
    <n v="138007"/>
    <s v="C0000000138007"/>
    <n v="0"/>
    <n v="0"/>
    <n v="0"/>
    <n v="0"/>
    <d v="1899-12-30T00:00:00"/>
    <x v="5"/>
    <n v="229094"/>
    <n v="229094"/>
    <n v="33125"/>
    <s v="Reclamación no registra en sistema."/>
    <n v="8"/>
    <x v="2"/>
    <n v="0"/>
    <n v="0"/>
    <d v="1899-12-30T00:00:00"/>
    <n v="0"/>
    <n v="0"/>
    <n v="0"/>
    <n v="0"/>
    <n v="0"/>
    <n v="0"/>
    <n v="0"/>
    <n v="0"/>
    <n v="229094"/>
    <n v="0"/>
  </r>
  <r>
    <n v="10"/>
    <n v="132852"/>
    <s v="C0000000132852"/>
    <n v="0"/>
    <n v="0"/>
    <n v="0"/>
    <n v="0"/>
    <d v="1899-12-30T00:00:00"/>
    <x v="5"/>
    <n v="69100"/>
    <n v="69100"/>
    <n v="69100"/>
    <s v="Reclamación no registra en sistema."/>
    <n v="8"/>
    <x v="2"/>
    <n v="0"/>
    <n v="0"/>
    <d v="1899-12-30T00:00:00"/>
    <n v="0"/>
    <n v="0"/>
    <n v="0"/>
    <n v="0"/>
    <n v="0"/>
    <n v="0"/>
    <n v="0"/>
    <n v="0"/>
    <n v="69100"/>
    <n v="0"/>
  </r>
  <r>
    <n v="11"/>
    <n v="133981"/>
    <s v="C0000000133981"/>
    <n v="0"/>
    <n v="0"/>
    <n v="0"/>
    <n v="0"/>
    <d v="1899-12-30T00:00:00"/>
    <x v="5"/>
    <n v="345935"/>
    <n v="345935"/>
    <n v="345935"/>
    <s v="Reclamación no registra en sistema."/>
    <n v="8"/>
    <x v="2"/>
    <n v="0"/>
    <n v="0"/>
    <d v="1899-12-30T00:00:00"/>
    <n v="0"/>
    <n v="0"/>
    <n v="0"/>
    <n v="0"/>
    <n v="0"/>
    <n v="0"/>
    <n v="0"/>
    <n v="0"/>
    <n v="345935"/>
    <n v="0"/>
  </r>
  <r>
    <n v="12"/>
    <n v="134239"/>
    <s v="C0000000134239"/>
    <n v="0"/>
    <n v="0"/>
    <n v="0"/>
    <n v="0"/>
    <d v="1899-12-30T00:00:00"/>
    <x v="5"/>
    <n v="421900"/>
    <n v="421900"/>
    <n v="421900"/>
    <s v="Reclamación no registra en sistema."/>
    <n v="8"/>
    <x v="2"/>
    <n v="0"/>
    <n v="0"/>
    <d v="1899-12-30T00:00:00"/>
    <n v="0"/>
    <n v="0"/>
    <n v="0"/>
    <n v="0"/>
    <n v="0"/>
    <n v="0"/>
    <n v="0"/>
    <n v="0"/>
    <n v="421900"/>
    <n v="0"/>
  </r>
  <r>
    <n v="13"/>
    <n v="134548"/>
    <s v="C0000000134548"/>
    <n v="0"/>
    <n v="0"/>
    <n v="0"/>
    <n v="0"/>
    <d v="1899-12-30T00:00:00"/>
    <x v="5"/>
    <n v="145000"/>
    <n v="145000"/>
    <n v="145000"/>
    <s v="Reclamación no registra en sistema."/>
    <n v="8"/>
    <x v="2"/>
    <n v="0"/>
    <n v="0"/>
    <d v="1899-12-30T00:00:00"/>
    <n v="0"/>
    <n v="0"/>
    <n v="0"/>
    <n v="0"/>
    <n v="0"/>
    <n v="0"/>
    <n v="0"/>
    <n v="0"/>
    <n v="145000"/>
    <n v="0"/>
  </r>
  <r>
    <n v="14"/>
    <n v="136208"/>
    <s v="C0000000136208"/>
    <n v="0"/>
    <n v="0"/>
    <n v="0"/>
    <n v="0"/>
    <d v="1899-12-30T00:00:00"/>
    <x v="5"/>
    <n v="173000"/>
    <n v="173000"/>
    <n v="173000"/>
    <s v="Reclamación no registra en sistema."/>
    <n v="8"/>
    <x v="2"/>
    <n v="0"/>
    <n v="0"/>
    <d v="1899-12-30T00:00:00"/>
    <n v="0"/>
    <n v="0"/>
    <n v="0"/>
    <n v="0"/>
    <n v="0"/>
    <n v="0"/>
    <n v="0"/>
    <n v="0"/>
    <n v="173000"/>
    <n v="0"/>
  </r>
  <r>
    <n v="15"/>
    <n v="139953"/>
    <s v="C0000000139953"/>
    <n v="0"/>
    <n v="0"/>
    <n v="0"/>
    <n v="0"/>
    <d v="1899-12-30T00:00:00"/>
    <x v="5"/>
    <n v="523097"/>
    <n v="523097"/>
    <n v="36100"/>
    <s v="Reclamación no registra en sistema."/>
    <n v="8"/>
    <x v="2"/>
    <n v="0"/>
    <n v="0"/>
    <d v="1899-12-30T00:00:00"/>
    <n v="0"/>
    <n v="0"/>
    <n v="0"/>
    <n v="0"/>
    <n v="0"/>
    <n v="0"/>
    <n v="0"/>
    <n v="0"/>
    <n v="523097"/>
    <n v="0"/>
  </r>
  <r>
    <n v="16"/>
    <n v="142978"/>
    <s v="C0000000142978"/>
    <n v="0"/>
    <n v="0"/>
    <n v="0"/>
    <n v="0"/>
    <d v="1899-12-30T00:00:00"/>
    <x v="5"/>
    <n v="708311"/>
    <n v="708311"/>
    <n v="194290"/>
    <s v="Reclamación no registra en sistema."/>
    <n v="8"/>
    <x v="2"/>
    <n v="0"/>
    <n v="0"/>
    <d v="1899-12-30T00:00:00"/>
    <n v="0"/>
    <n v="0"/>
    <n v="0"/>
    <n v="0"/>
    <n v="0"/>
    <n v="0"/>
    <n v="0"/>
    <n v="0"/>
    <n v="708311"/>
    <n v="0"/>
  </r>
  <r>
    <n v="17"/>
    <n v="144045"/>
    <s v="C0000000144045"/>
    <n v="0"/>
    <n v="0"/>
    <n v="0"/>
    <n v="0"/>
    <d v="1899-12-30T00:00:00"/>
    <x v="5"/>
    <n v="81750"/>
    <n v="81750"/>
    <n v="41400"/>
    <s v="Reclamación no registra en sistema."/>
    <n v="8"/>
    <x v="2"/>
    <n v="0"/>
    <n v="0"/>
    <d v="1899-12-30T00:00:00"/>
    <n v="0"/>
    <n v="0"/>
    <n v="0"/>
    <n v="0"/>
    <n v="0"/>
    <n v="0"/>
    <n v="0"/>
    <n v="0"/>
    <n v="81750"/>
    <n v="0"/>
  </r>
  <r>
    <n v="18"/>
    <n v="177459"/>
    <s v="C0000000177459"/>
    <n v="0"/>
    <n v="0"/>
    <n v="0"/>
    <n v="0"/>
    <d v="1899-12-30T00:00:00"/>
    <x v="5"/>
    <n v="133250"/>
    <n v="133250"/>
    <n v="133250"/>
    <s v="Reclamación no registra en sistema."/>
    <n v="8"/>
    <x v="2"/>
    <n v="0"/>
    <n v="0"/>
    <d v="1899-12-30T00:00:00"/>
    <n v="0"/>
    <n v="0"/>
    <n v="0"/>
    <n v="0"/>
    <n v="0"/>
    <n v="0"/>
    <n v="0"/>
    <n v="0"/>
    <n v="133250"/>
    <n v="0"/>
  </r>
  <r>
    <n v="19"/>
    <n v="184609"/>
    <s v="C0000000184609"/>
    <n v="0"/>
    <n v="0"/>
    <n v="0"/>
    <n v="0"/>
    <d v="1899-12-30T00:00:00"/>
    <x v="5"/>
    <n v="37200"/>
    <n v="37200"/>
    <n v="1700"/>
    <s v="Reclamación no registra en sistema."/>
    <n v="8"/>
    <x v="2"/>
    <n v="0"/>
    <n v="0"/>
    <d v="1899-12-30T00:00:00"/>
    <n v="0"/>
    <n v="0"/>
    <n v="0"/>
    <n v="0"/>
    <n v="0"/>
    <n v="0"/>
    <n v="0"/>
    <n v="0"/>
    <n v="37200"/>
    <n v="0"/>
  </r>
  <r>
    <n v="20"/>
    <n v="281817"/>
    <s v="C0000000281817"/>
    <n v="0"/>
    <n v="0"/>
    <n v="0"/>
    <n v="0"/>
    <d v="1899-12-30T00:00:00"/>
    <x v="5"/>
    <n v="3153554"/>
    <n v="3153554"/>
    <n v="776467"/>
    <s v="Reclamación no registra en sistema."/>
    <n v="8"/>
    <x v="2"/>
    <n v="0"/>
    <n v="0"/>
    <d v="1899-12-30T00:00:00"/>
    <n v="0"/>
    <n v="0"/>
    <n v="0"/>
    <n v="0"/>
    <n v="0"/>
    <n v="0"/>
    <n v="0"/>
    <n v="0"/>
    <n v="3153554"/>
    <n v="0"/>
  </r>
  <r>
    <n v="21"/>
    <n v="291421"/>
    <s v="C0000000291421"/>
    <n v="0"/>
    <n v="0"/>
    <n v="0"/>
    <n v="0"/>
    <d v="1899-12-30T00:00:00"/>
    <x v="5"/>
    <n v="2498728"/>
    <n v="2498728"/>
    <n v="22879"/>
    <s v="Reclamación no registra en sistema."/>
    <n v="8"/>
    <x v="2"/>
    <n v="0"/>
    <n v="0"/>
    <d v="1899-12-30T00:00:00"/>
    <n v="0"/>
    <n v="0"/>
    <n v="0"/>
    <n v="0"/>
    <n v="0"/>
    <n v="0"/>
    <n v="0"/>
    <n v="0"/>
    <n v="2498728"/>
    <n v="0"/>
  </r>
  <r>
    <n v="22"/>
    <n v="345017"/>
    <s v="C0000345017"/>
    <n v="0"/>
    <n v="0"/>
    <n v="0"/>
    <n v="0"/>
    <d v="1899-12-30T00:00:00"/>
    <x v="5"/>
    <n v="2500000"/>
    <n v="2500000"/>
    <n v="229592"/>
    <s v="Reclamación no registra en sistema."/>
    <n v="8"/>
    <x v="2"/>
    <n v="0"/>
    <n v="0"/>
    <d v="1899-12-30T00:00:00"/>
    <n v="0"/>
    <n v="0"/>
    <n v="0"/>
    <n v="0"/>
    <n v="0"/>
    <n v="0"/>
    <n v="0"/>
    <n v="0"/>
    <n v="2500000"/>
    <n v="0"/>
  </r>
  <r>
    <n v="23"/>
    <n v="33684"/>
    <s v="FECR0000033684"/>
    <n v="0"/>
    <n v="0"/>
    <n v="0"/>
    <n v="0"/>
    <d v="1899-12-30T00:00:00"/>
    <x v="5"/>
    <n v="680899"/>
    <n v="680899"/>
    <n v="83411"/>
    <s v="Reclamación no registra en sistema."/>
    <n v="8"/>
    <x v="2"/>
    <n v="0"/>
    <n v="0"/>
    <d v="1899-12-30T00:00:00"/>
    <n v="0"/>
    <n v="0"/>
    <n v="0"/>
    <n v="0"/>
    <n v="0"/>
    <n v="0"/>
    <n v="0"/>
    <n v="0"/>
    <n v="680899"/>
    <n v="0"/>
  </r>
  <r>
    <n v="24"/>
    <n v="34275"/>
    <s v="FECR0000034275"/>
    <n v="0"/>
    <n v="0"/>
    <n v="0"/>
    <n v="0"/>
    <d v="1899-12-30T00:00:00"/>
    <x v="5"/>
    <n v="3930465"/>
    <n v="3930465"/>
    <n v="319750"/>
    <s v="Reclamación no registra en sistema."/>
    <n v="8"/>
    <x v="2"/>
    <n v="0"/>
    <n v="0"/>
    <d v="1899-12-30T00:00:00"/>
    <n v="0"/>
    <n v="0"/>
    <n v="0"/>
    <n v="0"/>
    <n v="0"/>
    <n v="0"/>
    <n v="0"/>
    <n v="0"/>
    <n v="3930465"/>
    <n v="0"/>
  </r>
  <r>
    <n v="25"/>
    <n v="34769"/>
    <s v="FECR0000034769"/>
    <n v="0"/>
    <n v="0"/>
    <n v="0"/>
    <n v="0"/>
    <d v="1899-12-30T00:00:00"/>
    <x v="5"/>
    <n v="555125"/>
    <n v="555125"/>
    <n v="14075"/>
    <s v="Reclamación no registra en sistema."/>
    <n v="8"/>
    <x v="2"/>
    <n v="0"/>
    <n v="0"/>
    <d v="1899-12-30T00:00:00"/>
    <n v="0"/>
    <n v="0"/>
    <n v="0"/>
    <n v="0"/>
    <n v="0"/>
    <n v="0"/>
    <n v="0"/>
    <n v="0"/>
    <n v="555125"/>
    <n v="0"/>
  </r>
  <r>
    <n v="26"/>
    <n v="35486"/>
    <s v="FECR0000035486"/>
    <n v="0"/>
    <n v="0"/>
    <n v="0"/>
    <n v="0"/>
    <d v="1899-12-30T00:00:00"/>
    <x v="5"/>
    <n v="715625"/>
    <n v="715625"/>
    <n v="83685"/>
    <s v="Reclamación no registra en sistema."/>
    <n v="8"/>
    <x v="2"/>
    <n v="0"/>
    <n v="0"/>
    <d v="1899-12-30T00:00:00"/>
    <n v="0"/>
    <n v="0"/>
    <n v="0"/>
    <n v="0"/>
    <n v="0"/>
    <n v="0"/>
    <n v="0"/>
    <n v="0"/>
    <n v="715625"/>
    <n v="0"/>
  </r>
  <r>
    <n v="27"/>
    <n v="35822"/>
    <s v="FECR0000035822"/>
    <n v="0"/>
    <n v="0"/>
    <n v="0"/>
    <n v="0"/>
    <d v="1899-12-30T00:00:00"/>
    <x v="5"/>
    <n v="308800"/>
    <n v="308800"/>
    <n v="63700"/>
    <s v="Reclamación no registra en sistema."/>
    <n v="8"/>
    <x v="2"/>
    <n v="0"/>
    <n v="0"/>
    <d v="1899-12-30T00:00:00"/>
    <n v="0"/>
    <n v="0"/>
    <n v="0"/>
    <n v="0"/>
    <n v="0"/>
    <n v="0"/>
    <n v="0"/>
    <n v="0"/>
    <n v="308800"/>
    <n v="0"/>
  </r>
  <r>
    <n v="28"/>
    <n v="35946"/>
    <s v="FECR0000035946"/>
    <n v="0"/>
    <n v="0"/>
    <n v="0"/>
    <n v="0"/>
    <d v="1899-12-30T00:00:00"/>
    <x v="5"/>
    <n v="225175"/>
    <n v="225175"/>
    <n v="18225"/>
    <s v="Reclamación no registra en sistema."/>
    <n v="8"/>
    <x v="2"/>
    <n v="0"/>
    <n v="0"/>
    <d v="1899-12-30T00:00:00"/>
    <n v="0"/>
    <n v="0"/>
    <n v="0"/>
    <n v="0"/>
    <n v="0"/>
    <n v="0"/>
    <n v="0"/>
    <n v="0"/>
    <n v="225175"/>
    <n v="0"/>
  </r>
  <r>
    <n v="29"/>
    <n v="36482"/>
    <s v="FECR0000036482"/>
    <n v="0"/>
    <n v="0"/>
    <n v="0"/>
    <n v="0"/>
    <d v="1899-12-30T00:00:00"/>
    <x v="5"/>
    <n v="56300"/>
    <n v="56300"/>
    <n v="14075"/>
    <s v="Reclamación no registra en sistema."/>
    <n v="8"/>
    <x v="2"/>
    <n v="0"/>
    <n v="0"/>
    <d v="1899-12-30T00:00:00"/>
    <n v="0"/>
    <n v="0"/>
    <n v="0"/>
    <n v="0"/>
    <n v="0"/>
    <n v="0"/>
    <n v="0"/>
    <n v="0"/>
    <n v="56300"/>
    <n v="0"/>
  </r>
  <r>
    <n v="30"/>
    <n v="37528"/>
    <s v="FECR0000037528"/>
    <n v="0"/>
    <n v="0"/>
    <n v="0"/>
    <n v="0"/>
    <d v="1899-12-30T00:00:00"/>
    <x v="5"/>
    <n v="79075"/>
    <n v="79075"/>
    <n v="79075"/>
    <s v="Reclamación no registra en sistema."/>
    <n v="8"/>
    <x v="2"/>
    <n v="0"/>
    <n v="0"/>
    <d v="1899-12-30T00:00:00"/>
    <n v="0"/>
    <n v="0"/>
    <n v="0"/>
    <n v="0"/>
    <n v="0"/>
    <n v="0"/>
    <n v="0"/>
    <n v="0"/>
    <n v="79075"/>
    <n v="0"/>
  </r>
  <r>
    <n v="31"/>
    <n v="37581"/>
    <s v="FECR0000037581"/>
    <n v="0"/>
    <n v="0"/>
    <n v="0"/>
    <n v="0"/>
    <d v="1899-12-30T00:00:00"/>
    <x v="5"/>
    <n v="135850"/>
    <n v="135850"/>
    <n v="135850"/>
    <s v="Reclamación no registra en sistema."/>
    <n v="8"/>
    <x v="2"/>
    <n v="0"/>
    <n v="0"/>
    <d v="1899-12-30T00:00:00"/>
    <n v="0"/>
    <n v="0"/>
    <n v="0"/>
    <n v="0"/>
    <n v="0"/>
    <n v="0"/>
    <n v="0"/>
    <n v="0"/>
    <n v="135850"/>
    <n v="0"/>
  </r>
  <r>
    <n v="32"/>
    <n v="37692"/>
    <s v="FECR0000037692"/>
    <n v="0"/>
    <n v="0"/>
    <n v="0"/>
    <n v="0"/>
    <d v="1899-12-30T00:00:00"/>
    <x v="5"/>
    <n v="154550"/>
    <n v="154550"/>
    <n v="154550"/>
    <s v="Reclamación no registra en sistema."/>
    <n v="8"/>
    <x v="2"/>
    <n v="0"/>
    <n v="0"/>
    <d v="1899-12-30T00:00:00"/>
    <n v="0"/>
    <n v="0"/>
    <n v="0"/>
    <n v="0"/>
    <n v="0"/>
    <n v="0"/>
    <n v="0"/>
    <n v="0"/>
    <n v="154550"/>
    <n v="0"/>
  </r>
  <r>
    <n v="33"/>
    <n v="39943"/>
    <s v="FECR0000039943"/>
    <n v="0"/>
    <n v="0"/>
    <n v="0"/>
    <n v="0"/>
    <d v="1899-12-30T00:00:00"/>
    <x v="5"/>
    <n v="864225"/>
    <n v="864225"/>
    <n v="864225"/>
    <s v="Reclamación no registra en sistema."/>
    <n v="8"/>
    <x v="2"/>
    <n v="0"/>
    <n v="0"/>
    <d v="1899-12-30T00:00:00"/>
    <n v="0"/>
    <n v="0"/>
    <n v="0"/>
    <n v="0"/>
    <n v="0"/>
    <n v="0"/>
    <n v="0"/>
    <n v="0"/>
    <n v="864225"/>
    <n v="0"/>
  </r>
  <r>
    <n v="34"/>
    <n v="40836"/>
    <s v="FECR0000040836"/>
    <n v="0"/>
    <n v="0"/>
    <n v="0"/>
    <n v="0"/>
    <d v="1899-12-30T00:00:00"/>
    <x v="5"/>
    <n v="107300"/>
    <n v="107300"/>
    <n v="107300"/>
    <s v="Reclamación no registra en sistema."/>
    <n v="8"/>
    <x v="2"/>
    <n v="0"/>
    <n v="0"/>
    <d v="1899-12-30T00:00:00"/>
    <n v="0"/>
    <n v="0"/>
    <n v="0"/>
    <n v="0"/>
    <n v="0"/>
    <n v="0"/>
    <n v="0"/>
    <n v="0"/>
    <n v="107300"/>
    <n v="0"/>
  </r>
  <r>
    <n v="35"/>
    <n v="40903"/>
    <s v="FECR0000040903"/>
    <n v="0"/>
    <n v="0"/>
    <n v="0"/>
    <n v="0"/>
    <d v="1899-12-30T00:00:00"/>
    <x v="5"/>
    <n v="127850"/>
    <n v="127850"/>
    <n v="113775"/>
    <s v="Reclamación no registra en sistema."/>
    <n v="8"/>
    <x v="2"/>
    <n v="0"/>
    <n v="0"/>
    <d v="1899-12-30T00:00:00"/>
    <n v="0"/>
    <n v="0"/>
    <n v="0"/>
    <n v="0"/>
    <n v="0"/>
    <n v="0"/>
    <n v="0"/>
    <n v="0"/>
    <n v="127850"/>
    <n v="0"/>
  </r>
  <r>
    <n v="36"/>
    <n v="41077"/>
    <s v="FECR0000041077"/>
    <n v="0"/>
    <n v="0"/>
    <n v="0"/>
    <n v="0"/>
    <d v="1899-12-30T00:00:00"/>
    <x v="5"/>
    <n v="590925"/>
    <n v="590925"/>
    <n v="590925"/>
    <s v="Reclamación no registra en sistema."/>
    <n v="8"/>
    <x v="2"/>
    <n v="0"/>
    <n v="0"/>
    <d v="1899-12-30T00:00:00"/>
    <n v="0"/>
    <n v="0"/>
    <n v="0"/>
    <n v="0"/>
    <n v="0"/>
    <n v="0"/>
    <n v="0"/>
    <n v="0"/>
    <n v="590925"/>
    <n v="0"/>
  </r>
  <r>
    <n v="37"/>
    <n v="41092"/>
    <s v="FECR0000041092"/>
    <n v="0"/>
    <n v="0"/>
    <n v="0"/>
    <n v="0"/>
    <d v="1899-12-30T00:00:00"/>
    <x v="5"/>
    <n v="70025"/>
    <n v="70025"/>
    <n v="70025"/>
    <s v="Reclamación no registra en sistema."/>
    <n v="8"/>
    <x v="2"/>
    <n v="0"/>
    <n v="0"/>
    <d v="1899-12-30T00:00:00"/>
    <n v="0"/>
    <n v="0"/>
    <n v="0"/>
    <n v="0"/>
    <n v="0"/>
    <n v="0"/>
    <n v="0"/>
    <n v="0"/>
    <n v="70025"/>
    <n v="0"/>
  </r>
  <r>
    <n v="38"/>
    <n v="41201"/>
    <s v="FECR0000041201"/>
    <n v="0"/>
    <n v="0"/>
    <n v="0"/>
    <n v="0"/>
    <d v="1899-12-30T00:00:00"/>
    <x v="5"/>
    <n v="57700"/>
    <n v="57700"/>
    <n v="57700"/>
    <s v="Reclamación no registra en sistema."/>
    <n v="8"/>
    <x v="2"/>
    <n v="0"/>
    <n v="0"/>
    <d v="1899-12-30T00:00:00"/>
    <n v="0"/>
    <n v="0"/>
    <n v="0"/>
    <n v="0"/>
    <n v="0"/>
    <n v="0"/>
    <n v="0"/>
    <n v="0"/>
    <n v="57700"/>
    <n v="0"/>
  </r>
  <r>
    <n v="39"/>
    <n v="41700"/>
    <s v="FECR0000041700"/>
    <n v="0"/>
    <n v="0"/>
    <n v="0"/>
    <n v="0"/>
    <d v="1899-12-30T00:00:00"/>
    <x v="5"/>
    <n v="56300"/>
    <n v="56300"/>
    <n v="56300"/>
    <s v="Reclamación no registra en sistema."/>
    <n v="8"/>
    <x v="2"/>
    <n v="0"/>
    <n v="0"/>
    <d v="1899-12-30T00:00:00"/>
    <n v="0"/>
    <n v="0"/>
    <n v="0"/>
    <n v="0"/>
    <n v="0"/>
    <n v="0"/>
    <n v="0"/>
    <n v="0"/>
    <n v="56300"/>
    <n v="0"/>
  </r>
  <r>
    <n v="40"/>
    <n v="48734"/>
    <s v="FECR0000048734"/>
    <n v="0"/>
    <n v="0"/>
    <n v="0"/>
    <n v="0"/>
    <d v="1899-12-30T00:00:00"/>
    <x v="5"/>
    <n v="178150"/>
    <n v="178150"/>
    <n v="2500"/>
    <s v="Reclamación no registra en sistema."/>
    <n v="8"/>
    <x v="2"/>
    <n v="0"/>
    <n v="0"/>
    <d v="1899-12-30T00:00:00"/>
    <n v="0"/>
    <n v="0"/>
    <n v="0"/>
    <n v="0"/>
    <n v="0"/>
    <n v="0"/>
    <n v="0"/>
    <n v="0"/>
    <n v="178150"/>
    <n v="0"/>
  </r>
  <r>
    <n v="41"/>
    <n v="52229"/>
    <s v="FECR0000052229"/>
    <n v="0"/>
    <n v="0"/>
    <n v="0"/>
    <n v="0"/>
    <d v="1899-12-30T00:00:00"/>
    <x v="5"/>
    <n v="152600"/>
    <n v="152600"/>
    <n v="2946"/>
    <s v="Reclamación no registra en sistema."/>
    <n v="8"/>
    <x v="2"/>
    <n v="0"/>
    <n v="0"/>
    <d v="1899-12-30T00:00:00"/>
    <n v="0"/>
    <n v="0"/>
    <n v="0"/>
    <n v="0"/>
    <n v="0"/>
    <n v="0"/>
    <n v="0"/>
    <n v="0"/>
    <n v="152600"/>
    <n v="0"/>
  </r>
  <r>
    <n v="42"/>
    <n v="52463"/>
    <s v="FECR0000052463"/>
    <n v="0"/>
    <n v="0"/>
    <n v="0"/>
    <n v="0"/>
    <d v="1899-12-30T00:00:00"/>
    <x v="5"/>
    <n v="164550"/>
    <n v="164550"/>
    <n v="3169"/>
    <s v="Reclamación no registra en sistema."/>
    <n v="8"/>
    <x v="2"/>
    <n v="0"/>
    <n v="0"/>
    <d v="1899-12-30T00:00:00"/>
    <n v="0"/>
    <n v="0"/>
    <n v="0"/>
    <n v="0"/>
    <n v="0"/>
    <n v="0"/>
    <n v="0"/>
    <n v="0"/>
    <n v="164550"/>
    <n v="0"/>
  </r>
  <r>
    <n v="43"/>
    <n v="52910"/>
    <s v="FECR0000052910"/>
    <n v="0"/>
    <n v="0"/>
    <n v="0"/>
    <n v="0"/>
    <d v="1899-12-30T00:00:00"/>
    <x v="5"/>
    <n v="145150"/>
    <n v="145150"/>
    <n v="2797"/>
    <s v="Reclamación no registra en sistema."/>
    <n v="8"/>
    <x v="2"/>
    <n v="0"/>
    <n v="0"/>
    <d v="1899-12-30T00:00:00"/>
    <n v="0"/>
    <n v="0"/>
    <n v="0"/>
    <n v="0"/>
    <n v="0"/>
    <n v="0"/>
    <n v="0"/>
    <n v="0"/>
    <n v="145150"/>
    <n v="0"/>
  </r>
  <r>
    <n v="44"/>
    <n v="54688"/>
    <s v="FECR0000054688"/>
    <n v="0"/>
    <n v="0"/>
    <n v="0"/>
    <n v="0"/>
    <d v="1899-12-30T00:00:00"/>
    <x v="5"/>
    <n v="65300"/>
    <n v="65300"/>
    <n v="62800"/>
    <s v="Reclamación no registra en sistema."/>
    <n v="8"/>
    <x v="2"/>
    <n v="0"/>
    <n v="0"/>
    <d v="1899-12-30T00:00:00"/>
    <n v="0"/>
    <n v="0"/>
    <n v="0"/>
    <n v="0"/>
    <n v="0"/>
    <n v="0"/>
    <n v="0"/>
    <n v="0"/>
    <n v="65300"/>
    <n v="0"/>
  </r>
  <r>
    <n v="45"/>
    <n v="56167"/>
    <s v="FECR0000056167"/>
    <n v="0"/>
    <n v="0"/>
    <n v="0"/>
    <n v="0"/>
    <d v="1899-12-30T00:00:00"/>
    <x v="5"/>
    <n v="322150"/>
    <n v="322150"/>
    <n v="322150"/>
    <s v="Reclamación no registra en sistema."/>
    <n v="8"/>
    <x v="2"/>
    <n v="0"/>
    <n v="0"/>
    <d v="1899-12-30T00:00:00"/>
    <n v="0"/>
    <n v="0"/>
    <n v="0"/>
    <n v="0"/>
    <n v="0"/>
    <n v="0"/>
    <n v="0"/>
    <n v="0"/>
    <n v="322150"/>
    <n v="0"/>
  </r>
  <r>
    <n v="46"/>
    <n v="56410"/>
    <s v="FECR0000056410"/>
    <n v="0"/>
    <n v="0"/>
    <n v="0"/>
    <n v="0"/>
    <d v="1899-12-30T00:00:00"/>
    <x v="5"/>
    <n v="166050"/>
    <n v="166050"/>
    <n v="166050"/>
    <s v="Reclamación no registra en sistema."/>
    <n v="8"/>
    <x v="2"/>
    <n v="0"/>
    <n v="0"/>
    <d v="1899-12-30T00:00:00"/>
    <n v="0"/>
    <n v="0"/>
    <n v="0"/>
    <n v="0"/>
    <n v="0"/>
    <n v="0"/>
    <n v="0"/>
    <n v="0"/>
    <n v="166050"/>
    <n v="0"/>
  </r>
  <r>
    <n v="47"/>
    <n v="57022"/>
    <s v="FECR0000057022"/>
    <n v="0"/>
    <n v="0"/>
    <n v="0"/>
    <n v="0"/>
    <d v="1899-12-30T00:00:00"/>
    <x v="5"/>
    <n v="75000"/>
    <n v="75000"/>
    <n v="75000"/>
    <s v="Reclamación no registra en sistema."/>
    <n v="8"/>
    <x v="2"/>
    <n v="0"/>
    <n v="0"/>
    <d v="1899-12-30T00:00:00"/>
    <n v="0"/>
    <n v="0"/>
    <n v="0"/>
    <n v="0"/>
    <n v="0"/>
    <n v="0"/>
    <n v="0"/>
    <n v="0"/>
    <n v="75000"/>
    <n v="0"/>
  </r>
  <r>
    <n v="48"/>
    <n v="217128"/>
    <s v="C0000000217128"/>
    <n v="2000030"/>
    <s v="GONZALEZ SERRANO JOSE MANUEL"/>
    <s v="CC 80657096 "/>
    <n v="96464"/>
    <d v="2015-12-09T00:00:00"/>
    <x v="6"/>
    <n v="2865089"/>
    <n v="2865089"/>
    <n v="370200"/>
    <s v="Objeción causal prescripción.....| (Codigo Proc) : 19490 (Nombre Proc) : GLUCOSA (EN SUERO, LCR, OTROS FLUIDOS) (Tipo Glosa April) :Pert. médica (Observacion Glosa) : NO SE RECONOCE ,  DEBIDO A QUE NO SE EVIDENCIA RELACIÓN CON EL ACCIDENTE PUES EN LA HISTORIA CLÍNICA DE INGRESO NO PRESENTA DÉFICIT A ESTE NIVEL QUE AMERITE EL ESTUDIO O TRATAMIENTO.||| (Codigo Proc) : 21701 (Nombre Proc) : CRÁNEO SIMPLE (Tipo Glosa April) :Pert. médica (Observacion Glosa) : NO SE RECONOCE ,  DEBIDO A QUE NO SE EVIDENCIA RELACIÓN CON EL ACCIDENTE PUES EN LA HISTORIA CLÍNICA DE INGRESO NO PRESENTA DÉFICIT A ESTE NIVEL QUE AMERITE EL ESTUDIO O TRATAMIENTO.||"/>
    <n v="12"/>
    <x v="3"/>
    <s v="Pendiente de recibir Informacion."/>
    <s v="MED"/>
    <d v="2015-12-29T00:00:00"/>
    <n v="2494889"/>
    <n v="0"/>
    <n v="0"/>
    <n v="800175803"/>
    <n v="0"/>
    <n v="0"/>
    <n v="0"/>
    <n v="370200"/>
    <n v="0"/>
    <n v="0"/>
  </r>
  <r>
    <n v="49"/>
    <n v="237427"/>
    <s v="C0000000237427"/>
    <n v="2000030"/>
    <s v="GONZALEZ SERRANO JOSE MANUEL"/>
    <s v="CC 80657096 "/>
    <n v="96464"/>
    <d v="2016-06-08T00:00:00"/>
    <x v="7"/>
    <n v="8183162"/>
    <n v="8183162"/>
    <n v="4987918"/>
    <s v="Objeción causal prescripción.....| (Codigo Proc) : 77710 (Nombre Proc) : OTROS CONCEPTOS (Tipo Glosa April) :Tarifa SOAT (Observacion Glosa) : NO SE RECONOCE ULTRABAID, DYONICS, PASSING , VULCAN , SOFTSILK, POR ESTAR INCLUIDOS EN DERECHOS DE SALA, DECRETO 2423/96 ARTICULO 49||"/>
    <n v="12"/>
    <x v="3"/>
    <s v="Pendiente de recibir Informacion."/>
    <s v="MED"/>
    <d v="2016-07-08T00:00:00"/>
    <n v="3195244"/>
    <n v="0"/>
    <n v="0"/>
    <n v="800192559"/>
    <n v="0"/>
    <n v="0"/>
    <n v="0"/>
    <n v="4987918"/>
    <n v="0"/>
    <n v="0"/>
  </r>
  <r>
    <n v="50"/>
    <n v="241069"/>
    <s v="C0000000241069"/>
    <n v="30300"/>
    <s v="ANDRES MIGUEL TORRES ZAMBRANO  "/>
    <s v="CC 74085396 "/>
    <n v="153397"/>
    <d v="2016-07-07T00:00:00"/>
    <x v="8"/>
    <n v="5811502"/>
    <n v="5811502"/>
    <n v="2720797"/>
    <s v="Objeción causal prescripción.....| (Codigo Proc) : 21105 (Nombre Proc) : PELVIS, CADERA, ARTICULACIONES SACRO ILÍACAS  Y COXO FEMORALES (Tipo Glosa April) :Pert. médica (Observacion Glosa) : NO SE RECONOCE NO PERTINENTE SEGUN LESIONES DESCRITAS, SIN LESIONES A ESTE NIVEL QUE JUSTIFIQUEN SU TOMA. ||| (Codigo Proc) : 21140 (Nombre Proc) : COLUMNA CERVICAL (Tipo Glosa April) :Pert. médica (Observacion Glosa) : NO SE RECONOCE NO PERTINENTE SEGUN LESIONES DESCRITAS, SIN LESIONES A ESTE NIVEL QUE JUSTIFIQUEN SU TOMA. ||| (Codigo Proc) : 21141 (Nombre Proc) : COLUMNA DORSAL O TORÁXICA (Tipo Glosa April) :Pert. médica (Observacion Glosa) : NO SE RECONOCE NO PERTINENTE SEGUN LESIONES DESCRITAS, SIN LESIONES A ESTE NIVEL QUE JUSTIFIQUEN SU TOMA. ||| (Codigo Proc) : 21701 (Nombre Proc) : CRÁNEO SIMPLE (Tipo Glosa April) :Pert. médica (Observacion Glosa) : NO SE RECONOCE 1-21701 NO PERTINENTE SEGUN LESIONES Y EVOLUCION DE ACCIDENTE, NO DETERIORO NEUROLOGICO NI SIGNOS DE FOCALIZACION QUE JUSTIFIQUEN SU TOMA. ||| (Codigo Proc) : 38122 (Nombre Proc) : HABITACIÓN BIPERSONAL (Tipo Glosa April) :Pert. médica (Observacion Glosa) : NO SE RECONOCE 7-38122 DESDE EL DIA 15 AL 21 ESTANCIA NO PERTINENTE, EVOLUCION SATISFACTORIA, NO DETERIORO NEUROLOGICO QUE JUSTIFICARA LA MISMA. ||| (Codigo Proc) : 39130 (Nombre Proc) : ATENCIÓN DIARIA INTRAHOSPITALARIA, POR EL ESPECIALISTA TRATANTE, DEL PACIENTE NO QUIRÚRGICO U OBSTÉTRICO (Tipo Glosa April) :Pert. médica (Observacion Glosa) : NO SE RECONOCE 7-39130 SEGUN ESTANCIA NO PERTINENTE. ||| (Codigo Proc) : 39140 (Nombre Proc) : INTERCONSULTA MÉDICA ESPECIALIZADA AMBULATORIA O INTRAHOSPITALARIA (Tipo Glosa April) :Pert. médica (Observacion Glosa) : NO SE RECONOCE 39140 SEGUN LO REALIZADO SE HOMOLOGA A 39132. ||| (Codigo Proc) : 77701 (Nombre Proc) : MEDICAMENTOS (Tipo Glosa April) :Varios (Observacion Glosa) : SE LIQUIDA SEGUN ESTANCIA PERTINENTE ||| (Codigo Proc) : 77702 (Nombre Proc) : SUMINISTROS (Tipo Glosa April) :Pert. médica (Observacion Glosa) : NO SE RECONCOE AGUJAS DESECHABLES $18585, SE RECONOCEN JERINGAS Y TRAEN SUS AGUJAS RESPECTIVAS.  NO SE RECONOCE (2) INSYTE $18375,  NO PERTINENTES SEGUN ESTANCIA.||"/>
    <n v="12"/>
    <x v="3"/>
    <s v="Pendiente de recibir Informacion."/>
    <s v="MED"/>
    <d v="2018-04-19T00:00:00"/>
    <n v="3090705"/>
    <n v="0"/>
    <n v="0"/>
    <n v="800269176"/>
    <n v="0"/>
    <n v="0"/>
    <n v="0"/>
    <n v="2720797"/>
    <n v="0"/>
    <n v="0"/>
  </r>
  <r>
    <n v="51"/>
    <n v="241624"/>
    <s v="C0000000241624"/>
    <n v="30300"/>
    <s v="ANDRES MIGUEL TORRES ZAMBRANO  "/>
    <s v="CC 74085396 "/>
    <n v="153397"/>
    <d v="2016-07-12T00:00:00"/>
    <x v="9"/>
    <n v="7251908"/>
    <n v="7251908"/>
    <n v="3180924"/>
    <s v="Objeción causal prescripción.....| (Codigo Proc) : 777100 (Nombre Proc) : MATERIAL DE OSTEOSINTESIS (Tipo Glosa April) :Mat. osteos. (Observacion Glosa) : NO SE RECONOCE MATERIAL DE OSTEOSÍNTESIS POR NO ANEXAR SOPORTE DE LA FACTURA DE LA CASA ORTOPÉDICA||"/>
    <n v="12"/>
    <x v="3"/>
    <s v="Pendiente de recibir Informacion."/>
    <s v="MED"/>
    <d v="2018-04-19T00:00:00"/>
    <n v="3339194"/>
    <n v="0"/>
    <n v="0"/>
    <n v="800269176"/>
    <n v="0"/>
    <n v="0"/>
    <n v="0"/>
    <n v="3912714"/>
    <n v="0"/>
    <n v="0"/>
  </r>
  <r>
    <n v="52"/>
    <n v="257903"/>
    <s v="C0000000257903"/>
    <n v="30300"/>
    <s v="ANDRES MIGUEL TORRES ZAMBRANO  "/>
    <s v="CC 74085396 "/>
    <n v="153397"/>
    <d v="2016-12-05T00:00:00"/>
    <x v="10"/>
    <n v="177000"/>
    <n v="177000"/>
    <n v="177000"/>
    <s v="Objeción causal prescripción.....| (Codigo Proc) : 77709 (Nombre Proc) : GASTOS MEDICOS (Tipo Glosa April) :Documentos incompletos (Observacion Glosa) : DOCUMENTOS INCOMPLETOS||| (Codigo Proc) : 77709 (Nombre Proc) : GASTOS MEDICOS (Tipo Glosa April) :Documentos incompletos (Observacion Glosa) : DOCUMENTOS INCOMPLETOS||"/>
    <n v="12"/>
    <x v="3"/>
    <s v="Pendiente de recibir Informacion."/>
    <s v="MED"/>
    <s v=""/>
    <n v="0"/>
    <n v="0"/>
    <n v="0"/>
    <n v="0"/>
    <n v="0"/>
    <n v="0"/>
    <n v="0"/>
    <n v="177000"/>
    <n v="0"/>
    <n v="0"/>
  </r>
  <r>
    <n v="53"/>
    <n v="252041"/>
    <s v="C0000000252041"/>
    <n v="30300"/>
    <s v="ANDRES MIGUEL TORRES ZAMBRANO  "/>
    <s v="CC 74085396 "/>
    <n v="153397"/>
    <d v="2016-10-05T00:00:00"/>
    <x v="11"/>
    <n v="485625"/>
    <n v="485625"/>
    <n v="212100"/>
    <s v="Objeción causal prescripción.....| (Codigo Proc) : 16302 (Nombre Proc) : OSTEOTOMÍA MAXILAR PARA EXTRACCIÓN DE CUERPO EXTRAÑO (Tipo Glosa April) :Pert. médica (Observacion Glosa) : PARA EL RETIRO DE UNA FIJACION INTERMAXILAR SE RECONOCE EL PAGO DEL CODIGO 16265, LIQUIDAR LOS ITEMS COBRADOS HOMOLOGANDOLOS AL CORRESPONDIENTE GRUPO||| (Codigo Proc) : 39210 (Nombre Proc) : DERECHOS DE SALA DE CIRUGÍA GRUPO  08 (Tipo Glosa April) :Pert. médica (Observacion Glosa) : PARA EL RETIRO DE UNA FIJACION INTERMAXILAR SE RECONOCE EL PAGO DEL CODIGO 16265, LIQUIDAR LOS ITEMS COBRADOS HOMOLOGANDOLOS AL CORRESPONDIENTE GRUPO||"/>
    <n v="12"/>
    <x v="3"/>
    <s v="Pendiente de recibir Informacion."/>
    <s v="MED"/>
    <d v="2018-01-05T00:00:00"/>
    <n v="273525"/>
    <n v="0"/>
    <n v="0"/>
    <n v="800257099"/>
    <n v="0"/>
    <n v="0"/>
    <n v="0"/>
    <n v="212100"/>
    <n v="0"/>
    <n v="0"/>
  </r>
  <r>
    <n v="54"/>
    <n v="306253"/>
    <s v="C0000306253"/>
    <n v="30747"/>
    <s v="YEISON ISRAEL MURILLO SILVA  "/>
    <s v="TI 1002727352 "/>
    <n v="386802"/>
    <d v="2018-05-07T00:00:00"/>
    <x v="12"/>
    <n v="930945"/>
    <n v="930945"/>
    <n v="930945"/>
    <s v="Objeción causal prescripción.....| (Codigo Proc) : 77709 (Nombre Proc) : GASTOS MEDICOS (Tipo Glosa April) :Documentos incompletos (Observacion Glosa) : DOCUMENTOS INCOMPLETOS||| (Codigo Proc) : 77709 (Nombre Proc) : GASTOS MEDICOS (Tipo Glosa April) :Documentos incompletos (Observacion Glosa) : DOCUMENTOS INCOMPLETOS||"/>
    <n v="12"/>
    <x v="3"/>
    <s v="Pendiente de recibir Informacion."/>
    <s v="MED"/>
    <s v=""/>
    <n v="0"/>
    <n v="0"/>
    <n v="0"/>
    <n v="0"/>
    <n v="0"/>
    <n v="0"/>
    <n v="0"/>
    <n v="930945"/>
    <n v="0"/>
    <n v="0"/>
  </r>
  <r>
    <n v="55"/>
    <n v="333952"/>
    <s v="C333952"/>
    <n v="30111"/>
    <s v="JUAN HARVEY  ACEVEDO RINCON"/>
    <s v="CC 1053586011 "/>
    <n v="521803"/>
    <d v="2019-02-20T00:00:00"/>
    <x v="13"/>
    <n v="510951"/>
    <n v="510951"/>
    <n v="495851"/>
    <s v="Objeción causal prescripción.....| (Codigo Proc) : 77709 (Nombre Proc) : GASTOS MEDICOS (Tipo Glosa April) :Documentos incompletos (Observacion Glosa) : SE OBJETA POR DOCUMENTOS INCOMPLETOS||| (Codigo Proc) : 77709 (Nombre Proc) : GASTOS MEDICOS (Tipo Glosa April) :Documentos incompletos (Observacion Glosa) : SE OBJETA POR DOCUMENTOS INCOMPLETOS||"/>
    <n v="12"/>
    <x v="3"/>
    <s v="Pendiente de recibir Informacion."/>
    <s v="MED"/>
    <s v=""/>
    <n v="0"/>
    <n v="0"/>
    <n v="0"/>
    <n v="0"/>
    <n v="0"/>
    <n v="0"/>
    <n v="0"/>
    <n v="510951"/>
    <n v="0"/>
    <n v="0"/>
  </r>
  <r>
    <n v="56"/>
    <n v="334515"/>
    <s v="C334515"/>
    <n v="30693"/>
    <s v="IVAN  CAMPOS FLOREZ  "/>
    <s v="CC 1100220396 "/>
    <n v="580689"/>
    <d v="2019-03-08T00:00:00"/>
    <x v="14"/>
    <n v="8783308"/>
    <n v="8783308"/>
    <n v="975866"/>
    <s v="Objeción causal prescripción.....| (Codigo Proc) : 19749 (Nombre Proc) : NITRÓGENO URÉICO (Tipo Glosa April) :Tarifa SOAT (Observacion Glosa) : SE LIQUIDA SEGUN TARIFA SOAT LEGAL VIGENTE||| (Codigo Proc) : 38122 (Nombre Proc) : HABITACIÓN BIPERSONAL (Tipo Glosa April) :Pert. médica (Observacion Glosa) : NO SE RECONOCE LOS DÍAS 17, 18 Y 19 ESTANCIA NO JUSTIFICADA PROCEDIMEINTO SIN COMPLICACIONES Y EVOLUCIÓN DEL PACIENTE SIN ALTERACIÓN PUEDE CONTINUAR MANEJO QUIRÚRGICO||| (Codigo Proc) : 39145 (Nombre Proc) : CONSULTA DE URGENCIAS (Tipo Glosa April) :Pert. médica (Observacion Glosa) : NO SE RECONOCE UN 39145 NO FACTURABLE PACIENTE REMITIDO.||| (Codigo Proc) : 77701 (Nombre Proc) : MEDICAMENTOS (Tipo Glosa April) :Varios (Observacion Glosa) : NO SE RECONOCE 7 SOLUCIÓN SALINA 500ML DE ACUERDO A LA ESTANCIA NO PERTINENTE||| (Codigo Proc) : 77702 (Nombre Proc) : SUMINISTROS (Tipo Glosa April) :Pert. médica (Observacion Glosa) : NO SE RECONOCE 23 JERINGAS 10CC $12.075, 33 AGUJAS DESECHABLES $6.600, UN CATETER #22 $3.675 DE ACUERDO A LA ESTANCIA NO PERTINENTE||"/>
    <n v="12"/>
    <x v="3"/>
    <s v="Pendiente de recibir Informacion."/>
    <s v="MED"/>
    <d v="2019-04-16T00:00:00"/>
    <n v="7807342"/>
    <n v="0"/>
    <n v="0"/>
    <n v="800317778"/>
    <n v="0"/>
    <n v="0"/>
    <n v="0"/>
    <n v="975966"/>
    <n v="0"/>
    <n v="0"/>
  </r>
  <r>
    <n v="57"/>
    <n v="361232"/>
    <s v="C361232"/>
    <n v="2000292"/>
    <s v="CARDOZO MONTANEZ DUVAN ALEJANDRO"/>
    <s v="CC 1007655274 "/>
    <n v="749793"/>
    <d v="2020-07-23T00:00:00"/>
    <x v="15"/>
    <n v="316190"/>
    <n v="316190"/>
    <n v="163000"/>
    <s v="Objeción causal prescripción.....Se glosa  en función a 6.08, por la cantidad: 1, por el valor de 180.000 debido a: No se considera pertinente la realización de radiografía de columna (cervical y lumbar) teniendo en cuenta que en la historia clínica no se describen lesiones a este nivel, no hay deformidad, dolor a la palpación, parestesias, disestesias o pérdida de fuerza y la naturaleza del trauma no hace sospechar lesión en esta región. ||Se glosa  en función a 6.08, por la cantidad: 1, por el valor de 64.100 debido a: No se considera pertinente la realización de radiografía de fémur teniendo en cuenta que en examen físico no se describen lesiones que causen deformidad, equimosis y crepitación en huesos largos de la extremidad en mención, y que en el caso de lesiones de tejidos blandos la información aportada por las radiografías es mínima y no influye en el manejo de las mismas.||Respuesta Glosa: Impira - 27/04/2021| Se ratifica objeción , no pertinente realización de radiografía de pierna  según cuadro clínico, no presenta dolor, edema, limitación funcional, equimosis.To||Respuesta Glosa: Impira - 27/04/2021| Se reconoce , radiografía columna cervical acuerdo a lo descrito en  cuadro clínico y examen físico. paciente ingresa inmovilizado con cuello.Se ratifica objeción de radiografía de columna lumbosacra  código 21142. Lo anterior de acuerdo al cuadro clínico descrito en la epicrisis, examen físico de ingreso no se describen lesiones a este nivel, no hay deformidad.||"/>
    <n v="12"/>
    <x v="3"/>
    <s v="Pendiente de recibir Informacion."/>
    <s v="MED"/>
    <s v="25/08/2020-30/04/2021"/>
    <n v="151568"/>
    <n v="1622"/>
    <n v="0"/>
    <n v="800423399"/>
    <n v="0"/>
    <n v="0"/>
    <n v="0"/>
    <n v="163000"/>
    <n v="0"/>
    <n v="0"/>
  </r>
  <r>
    <n v="58"/>
    <n v="42123"/>
    <s v="FECR-42123"/>
    <n v="32525"/>
    <s v="CRUZ GOYENECHE JHON LEYDER"/>
    <s v="CC 1057606033 "/>
    <n v="7000000974"/>
    <d v="2023-01-23T00:00:00"/>
    <x v="16"/>
    <n v="191365"/>
    <n v="191365"/>
    <n v="191365"/>
    <s v="Se glosa  en función a 3.65, por la cantidad: 1, por el valor de 191.365 debido a: La descripción relacionada en la historia clínica de atención inicial de urgencias frente al mecanismo de trauma presentado por la víctima en el accidente de tránsito no es clara por lo tanto no es posible establecer la veracidad de los hechos. De igual forma se enuncia auditoria integral: En función a 3.65 por valor de 191.365, Formulario Único de Reclamación por parte de las Instituciones prestadoras de Servicios de Salud con inconsistencia en el campo X con referencia al valor facturado||Respuesta Glosa: cperez - 08/02/2024| Se reitera objeción por 3.65 se revisa soportes y respuesta no se pudo confirmar ocurrencia en modo, tiempo y lugar||Respuesta Glosa: cperez - 25/01/2024| Se reitera objecion: La descripción relacionada en la historia clínica de atención inicial de urgencias frente al mecanismo de trauma presentado por la víctima en el accidente de tránsito no es clara por lo tanto no es posible establecer la veracidad de los hechos||Respuesta Glosa: cperez - 29/09/2023| Se levanta glosa parcial: En función a 3.65 por valor de 191.365, Formulario Único de Reclamación por parte de las Instituciones prestadoras de Servicios de Salud con inconsistencia en el campo X con referencia al valor facturado. Se reitera objecion: La descripción relacionada en la historia clínica de atención inicial de urgencias frente al mecanismo de trauma presentado por la víctima en el accidente de tránsito no es clara por lo tanto no es posible establecer la veracidad de los hechos.||Respuesta Glosa: ysanchez - 20/12/2023| Se reitera objecion: La descripción relacionada en la historia clínica de atención inicial de urgencias frente al mecanismo de trauma presentado por la víctima en el accidente de tránsito no es clara por lo tanto no es posible establecer la veracidad de los hechos||"/>
    <n v="14.3"/>
    <x v="4"/>
    <s v="Pendiente de recibir Informacion."/>
    <s v="MED"/>
    <s v=""/>
    <n v="0"/>
    <n v="0"/>
    <n v="0"/>
    <n v="0"/>
    <n v="0"/>
    <n v="191365"/>
    <n v="0"/>
    <n v="0"/>
    <n v="0"/>
    <n v="191365"/>
  </r>
  <r>
    <n v="59"/>
    <n v="48608"/>
    <s v="FECR-48608"/>
    <n v="2000521"/>
    <s v="BOTIA BENITEZ ELIZABETH"/>
    <s v="CC 1055314019 "/>
    <n v="6000002969"/>
    <d v="2023-08-10T00:00:00"/>
    <x v="17"/>
    <n v="77050"/>
    <n v="77050"/>
    <n v="77050"/>
    <s v="Se glosa  en función a 3.65, por la cantidad: 1, por el valor de 77.05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observaciones adicionales.||Respuesta Glosa: cperez - 08/02/2024| Se reitera objeción por 3.65 se revisa soportes y respuesta no se pudo confirmar ocurrencia en modo, tiempo y lugar ||Respuesta Glosa: cperez - 25/01/2024| Se ratifica objeción de acuerdo con el concepto planteado inicialmente: Se glosa en función a 3.65, por la cantidad: 1, por el valor de 77.05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observaciones adicionales.||Respuesta Glosa: ysanchez - 21/12/2023| Se ratifica objeción de acuerdo con el concepto planteado inicialmente: Se glosa en función a 3.65, por la cantidad: 1, por el valor de 77.05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observaciones adicionales.||"/>
    <n v="14.3"/>
    <x v="4"/>
    <s v="Pendiente de recibir Informacion."/>
    <s v="MED"/>
    <s v=""/>
    <n v="0"/>
    <n v="0"/>
    <n v="0"/>
    <n v="0"/>
    <n v="0"/>
    <n v="77050"/>
    <n v="0"/>
    <n v="0"/>
    <n v="0"/>
    <n v="77050"/>
  </r>
  <r>
    <n v="60"/>
    <n v="53735"/>
    <s v="FECR-53735"/>
    <n v="2000581"/>
    <s v="PRIETO PLAZAS FAVIO NELSON"/>
    <s v="CC 9534528 "/>
    <n v="6000008176"/>
    <d v="2024-01-04T00:00:00"/>
    <x v="18"/>
    <n v="6395400"/>
    <n v="6395400"/>
    <n v="983050"/>
    <s v="Se glosa El item  con código 23656107, descripcion FRESA REDONDA CORTANTE DE 7 correspondiente a Facturacion en función a 1.05, por la cantidad: 1, por el valor de 713.050 debido a: No se reconoce FRESA REDONDA CORTANTE DE 7 ya que se encuentra incluido en los derechos de sala. No procede cobro adicional. Artículo 49, parágrafo 2, Decreto 2423 de 1.996.||Se glosa El item  con código 77701, descripcion MEDICAMENTOS correspondiente a Soportes en función a 3.41, por la cantidad: 1, por el valor de 270.000 debido a: surgicell no descrito en nota quirurgica, no soportado||"/>
    <n v="14.3"/>
    <x v="4"/>
    <s v="Pendiente de recibir Informacion."/>
    <s v="MED"/>
    <d v="2024-01-22T00:00:00"/>
    <n v="5304103"/>
    <n v="108247"/>
    <n v="0"/>
    <n v="800560598"/>
    <n v="0"/>
    <n v="983050"/>
    <n v="0"/>
    <n v="0"/>
    <n v="0"/>
    <n v="983050"/>
  </r>
  <r>
    <n v="61"/>
    <n v="50224"/>
    <s v="FECR-50224"/>
    <n v="2000511"/>
    <s v="GALLO BARBOSA SEBASTIAN"/>
    <s v="CC 1057592512 "/>
    <n v="6000007268"/>
    <d v="2023-10-04T00:00:00"/>
    <x v="19"/>
    <n v="1434400"/>
    <n v="1434400"/>
    <n v="903400"/>
    <s v="Respuesta Glosa: cperez - 25/01/2024| Se reitera glosa: El item con código 21722, descripcion Reconstrucción tridimensional, agregar al costo del examen: correspondiente a Pertinencia en función a 6.08, por la cantidad: 1, por el valor de 903.400 debido a: No se considera pertinente la realización de tomografía con reconstrucción tridimensional teniendo en cuenta que la misma no se utilizó como herramienta para la planeación quirúrgica de lesión intraarticular, por lo tanto no se reconoce reconstrucción tridimensional.||Se glosa El item  con código 21722, descripcion Reconstrucción tridimensional, agregar al costo del examen: correspondiente a Pertinencia en función a 6.08, por la cantidad: 1, por el valor de 903.400 debido a: No se considera pertinente la realización de tomografía con reconstrucción tridimensional teniendo en cuenta que la misma no se utilizó como herramienta para la planeación quirúrgica de lesión intraarticular, por lo tanto no se reconoce reconstrucción tridimensional.||Respuesta Glosa: cperez - 08/02/2024| Se reitera glosa: El item con código 21722, descripcion Reconstrucción tridimensional, agregar al costo del examen: correspondiente a Pertinencia en función a 6.08, por la cantidad: 1, por el valor de 903.400 debido a: No se considera pertinente la realización de tomografía con reconstrucción tridimensional teniendo en cuenta que la misma no se utilizó como herramienta para la planeación quirúrgica de lesión intraarticular, por lo tanto no se reconoce reconstrucción tridimensional.||"/>
    <n v="14.4"/>
    <x v="5"/>
    <s v="Pendiente de recibir Informacion."/>
    <s v="MED"/>
    <d v="2023-10-20T00:00:00"/>
    <n v="520380"/>
    <n v="10620"/>
    <n v="0"/>
    <n v="800546594"/>
    <n v="0"/>
    <n v="903400"/>
    <n v="0"/>
    <n v="0"/>
    <n v="0"/>
    <n v="903400"/>
  </r>
  <r>
    <n v="62"/>
    <n v="50811"/>
    <s v="FECR-50811"/>
    <n v="2000511"/>
    <s v="GALLO BARBOSA SEBASTIAN"/>
    <s v="CC 1057592512 "/>
    <n v="6000007268"/>
    <d v="2023-10-04T00:00:00"/>
    <x v="20"/>
    <n v="119600"/>
    <n v="119600"/>
    <n v="30900"/>
    <s v="Respuesta Glosa: cperez - 25/01/2024| Se reitera glosa: No es pertinente la facturación del examen de laboratorio , teniendo en cuenta que en la historia clínica no se evidencia la orden médica con el requerimiento de este, no se describen traumas graves, o requerimiento de cirugía, paciente estable, no existen soportes que certifique su necesidad.||Respuesta Glosa: cperez - 25/01/2024| Se reitera glosa: No es pertinente la facturación del examen de laboratorio de cuadro hemático, teniendo en cuenta que en la historia clínica no se evidencia la orden médica con el requerimiento de este, no se describen traumas graves, o requerimiento de cirugía, paciente estable, no existen soportes que certifique su necesidad.||Se glosa El item  con código 19304, descripcion Cuadro hemático o hemograma hematocrito y leucograma correspondiente a Pertinencia en función a 6.08, por la cantidad: 1, por el valor de 30.900 debido a: No es pertinente la facturación del examen de laboratorio de cuadro hemático, teniendo en cuenta que en la historia clínica no se evidencia la orden médica con el requerimiento de este, no se describen traumas graves, o requerimiento de cirugía, paciente estable, no existen soportes que certifique su necesidad.||Se glosa El item  con código 19827, descripcion Protrombina, tiempo PT correspondiente a Pertinencia en función a 6.08, por la cantidad: 1, por el valor de 45.000 debido a: No es pertinente la facturación del examen de laboratorio , teniendo en cuenta que en la historia clínica no se evidencia la orden médica con el requerimiento de este, no se describen traumas graves, o requerimiento de cirugía, paciente estable, no existen soportes que certifique su necesidad.||Se glosa El item  con código 19958, descripcion Tromboplastina, tiempo parcial (PTT) correspondiente a Pertinencia en función a 6.08, por la cantidad: 1, por el valor de 43.700 debido a: No es pertinente la facturación del examen de laboratorio , teniendo en cuenta que en la historia clínica no se evidencia la orden médica con el requerimiento de este, no se describen traumas graves, o requerimiento de cirugía, paciente estable, no existen soportes que certifique su necesidad.||Respuesta Glosa: cperez - 08/02/2024| Se reitera glosa: No es pertinente la facturación del examen de laboratorio de cuadro hemático, teniendo en cuenta que en la historia clínica no se evidencia la orden médica con el requerimiento de este, no se describen traumas graves, o requerimiento de cirugía, paciente estable, no existen soportes que certifique su necesidad.||"/>
    <n v="14.4"/>
    <x v="5"/>
    <s v="Pendiente de recibir Informacion."/>
    <s v="MED"/>
    <s v=""/>
    <n v="0"/>
    <n v="0"/>
    <n v="0"/>
    <n v="0"/>
    <n v="0"/>
    <n v="30900"/>
    <n v="88700"/>
    <n v="0"/>
    <n v="0"/>
    <n v="30900"/>
  </r>
  <r>
    <n v="63"/>
    <n v="51216"/>
    <s v="FECR-51216"/>
    <n v="2000562"/>
    <s v="GONZALEZ GORDILLO MARIA EMA"/>
    <s v="CC 1058275574 "/>
    <n v="6000006609"/>
    <d v="2023-10-17T00:00:00"/>
    <x v="21"/>
    <n v="4056250"/>
    <n v="4056250"/>
    <n v="1799300"/>
    <s v="Respuesta Glosa: ysanchez - 29/01/2024| Se ratifica objeción de acuerdo con el concepto planteado inicialmente: Se glosa El item con código 21206, descripcion Tomografía de tórax AP correspondiente a Pertinencia en función a 6.08, por la cantidad: 1, por el valor de 299.400 debido a: no se considera pertinente la toma de tac de torax toda vez que no hay escalonamiento diagnostico y los hallazgos reportados en historia no justifican la decisión de la toma||Respuesta Glosa: ysanchez - 29/01/2024| Se ratifica objeción de acuerdo con el concepto planteado inicialmente: Se glosa El item con código 21708, descripcion Columna cervical, dorsal o lumbar (hasta tres espacios) correspondiente a Pertinencia en función a 6.08, por la cantidad: 1, por el valor de 579.800 debido a: no se considera pertinente la toma de tac de columna cervical, dorsal o lumbar y espacios adicionales toda vez que no hay escalonamiento diagnostico y los hallazgos reportados en historia no justifican la decisión de la toma, decriben cervical como normal||Respuesta Glosa: ysanchez - 29/01/2024| Se ratifica objeción de acuerdo con el concepto planteado inicialmente: Se glosa El item con código 21715, descripcion Abdomen total correspondiente a Pertinencia en función a 6.08, por la cantidad: 1, por el valor de 852.900 debido a: no se considera pertinente la toma de tac de abdomen toda vez que al examen físico lo encuentran, blando depresible sin signos de irritación peritoneal sin ninguna hallazgo de trauma lo cual no soporta la toma de un tac, adicional mente no escalonamiento diagnostico, el tac de abdomen no es a primera opción en trauma||Respuesta Glosa: ysanchez - 29/01/2024| Se ratifica objeción de acuerdo con el concepto planteado inicialmente: Se glosa El item con código 77701, descripcion MEDICAMENTOS correspondiente a Pertinencia en función a 6.07, por la cantidad: 1, por el valor de 67.500 debido a: ondasentron no pertinente, no indicación Invima para esta patología||Respuesta Glosa: ysanchez - 29/01/2024| Se ratifica objeción de acuerdo con el concepto planteado inicialmente: Se glosa El item con código 77701, descripcion MEDICAMENTOS correspondiente a Tarifas en función a 2.07, por la cantidad: 1, por el valor de 45.600 debido a: Los cargos por cefazolina cantidad 3 que vienen relacionados yo justificados en los soportes de la factura, presentan diferencias con los valores promedio de venta al público.se reconocen según precio comercial 4.800 se objeta la diferencia||Respuesta Glosa: ysanchez - 29/01/2024| Se ratifica objeción de acuerdo con el concepto planteado inicialmente: Se glosa El item con código 77702, descripcion MATERIALES E INSUMOS correspondiente a Facturacion en función a 1.06, por la cantidad: 1, por el valor de 21.600 debido a: compresas no facturables utilizadas en actividades básicas de enfermería||Se glosa El item  con código 21206, descripcion Tomografía de tórax AP correspondiente a Pertinencia en función a 6.08, por la cantidad: 1, por el valor de 299.400 debido a: no se considera pertinente la toma de tac de torax  toda vez que no hay escalonamiento diagnostico  y los hallazgos reportados en historia no justifican la decisión de la toma||Se glosa El item  con código 21708, descripcion Columna cervical, dorsal o lumbar (hasta tres espacios) correspondiente a Pertinencia en función a 6.08, por la cantidad: 1, por el valor de 579.800 debido a: no se considera pertinente la toma de tac de columna cervical, dorsal o lumbar y espacios adicionales toda vez que no hay escalonamiento diagnostico  y los hallazgos reportados en historia no justifican la decisión de la toma, decriben cervical como normal||Se glosa El item  con código 21715, descripcion Abdomen total correspondiente a Pertinencia en función a 6.08, por la cantidad: 1, por el valor de 852.900 debido a: no se considera pertinente la toma de tac de abdomen toda vez que al examen físico lo encuentran, blando depresible sin signos de irritación peritoneal sin ninguna  hallazgo de trauma  lo cual no soporta la toma de un tac, adicional mente no escalonamiento diagnostico, el tac de abdomen no es a primera opción en trauma||Se glosa El item  con código 77701, descripcion MEDICAMENTOS correspondiente a Pertinencia en función a 6.07, por la cantidad: 1, por el valor de 67.500 debido a: ondasentron no pertinente, no indicación Invima para esta patología||Se glosa El item  con código 77701, descripcion MEDICAMENTOS correspondiente a Tarifas en función a 2.07, por la cantidad: 1, por el valor de 45.600 debido a: Los cargos por cefazolina cantidad 3  que vienen relacionados yo justificados en los soportes de la factura, presentan diferencias con los valores promedio de venta al público.se reconocen según precio comercial 4.800 se objeta la diferencia||Se glosa El item  con código 77702, descripcion MATERIALES E INSUMOS correspondiente a Facturacion en función a 1.06, por la cantidad: 1, por el valor de 21.600 debido a: compresas no facturables utilizadas en actividades básicas de enfermería||Respuesta Glosa: ysanchez - 08/02/2024|   Se ratifica objeción de acuerdo con el concepto planteado inicialmente: Se glosa El item con código 77701, descripcion MEDICAMENTOS correspondiente a Tarifas en función a 2.07, por la cantidad: 1, por el valor de 45.600 debido a: Los cargos por cefazolina cantidad 3 que vienen relacionados yo justificados en los soportes de la factura, presentan diferencias con los valores promedio de venta al público.se reconocen según precio comercial 4.800 se objeta la diferencia||Respuesta Glosa: ysanchez - 08/02/2024|  Se ratifica objeción de acuerdo con el concepto planteado inicialmente: Se glosa El item con código 21715, descripcion Abdomen total correspondiente a Pertinencia en función a 6.08, por la cantidad: 1, por el valor de 852.900 debido a: no se considera pertinente la toma de tac de abdomen toda vez que al examen físico lo encuentran, blando depresible sin signos de irritación peritoneal sin ninguna hallazgo de trauma lo cual no soporta la toma de un tac, adicional mente no escalonamiento diagnostico, el tac de abdomen no es a primera opción en trauma||Respuesta Glosa: ysanchez - 08/02/2024| Se ratifica objeción de acuerdo con el concepto planteado inicialmente: Se glosa El item con código 21206, descripcion Tomografía de tórax AP correspondiente a Pertinencia en función a 6.08, por la cantidad: 1, por el valor de 299.400 debido a: no se considera pertinente la toma de tac de torax toda vez que no hay escalonamiento diagnostico y los hallazgos reportados en historia no justifican la decisión de la toma||Respuesta Glosa: ysanchez - 08/02/2024| Se ratifica objeción de acuerdo con el concepto planteado inicialmente: Se glosa El item con código 21708, descripcion Columna cervical, dorsal o lumbar (hasta tres espacios) correspondiente a Pertinencia en función a 6.08, por la cantidad: 1, por el valor de 579.800 debido a: no se considera pertinente la toma de tac de columna cervical, dorsal o lumbar y espacios adicionales toda vez que no hay escalonamiento diagnostico y los hallazgos reportados en historia no justifican la decisión de la toma, decriben cervical como normal||Respuesta Glosa: ysanchez - 08/02/2024| Se ratifica objeción de acuerdo con el concepto planteado inicialmente: Se glosa El item con código 77702, descripcion MATERIALES E INSUMOS correspondiente a Facturacion en función a 1.06, por la cantidad: 1, por el valor de 21.600 debido a: compresas no facturables utilizadas en actividades básicas de enfermería||"/>
    <n v="14.4"/>
    <x v="5"/>
    <s v="Pendiente de recibir Informacion."/>
    <s v="MED"/>
    <s v=""/>
    <n v="2189450"/>
    <n v="0"/>
    <n v="0"/>
    <n v="0"/>
    <n v="0"/>
    <n v="1799300"/>
    <n v="67500"/>
    <n v="0"/>
    <n v="0"/>
    <n v="1799300"/>
  </r>
  <r>
    <n v="64"/>
    <n v="52219"/>
    <s v="FECR-52219"/>
    <n v="2000581"/>
    <s v="PRIETO PLAZAS FAVIO NELSON"/>
    <s v="CC 9534528 "/>
    <n v="6000008176"/>
    <d v="2023-11-20T00:00:00"/>
    <x v="22"/>
    <n v="7403450"/>
    <n v="7403450"/>
    <n v="3320854"/>
    <s v="Respuesta Glosa: ysanchez - 29/01/2024| IPS acepta glosa mediante Nota Crédito  N52793 de la fecha 22 de enero de 2024 por valor de 20.350 (  SE ACEPTA EL 25 POR FALTA DE SOPORTE ) y se ratifica el valor excedente de acuerdo con la glosa planteada inicialmente. ||Respuesta Glosa: ysanchez - 29/01/2024| Se ratifica objeción de acuerdo con el concepto planteado inicialmente: Se glosa El item con código 15142, descripcion Colgajo muscular, miocutáneo y fasciocutáneo correspondiente a Pertinencia en función a 6.23, por la cantidad: 1, por el valor de 1.344.600 debido a: Lo descrito en la historia clínica y nota quirúrgica no corresponde a la realización de un colgajo fascio miocutáneo, código 15142 y grupo quirúrgico 13 , el cual hace referencia al desplazamiento de piel, músculo yo fascia con una arteria que permita su viabilidad para cubrir un defecto , el tipo de lesión que presenta el paciente no justifican realizar dicho colgajos , teniendo en cuenta que no se describe disección de ningún músculo con su correspondiente pedículo vascular y posterior rotación para cobertura de un defecto; por lo tanto no se considera pertinente el cobro de un procedimiento mayor al realizado ,se reconoce colgajo de piel regional codigo 15140, se glosa la diferencia||Respuesta Glosa: ysanchez - 29/01/2024| Se ratifica objeción de acuerdo con el concepto planteado inicialmente: Se glosa El item con código 15142, descripcion Colgajo muscular, miocutáneo y fasciocutáneo correspondiente a Pertinencia en función a 6.23, por la cantidad: 1, por el valor de 702.700 debido a: Lo descrito en la historia clínica y nota quirúrgica no corresponde a la realización de un colgajo fascio miocutáneo, código 15142 y grupo quirúrgico 13 , el cual hace referencia al desplazamiento de piel, músculo yo fascia con una arteria que permita su viabilidad para cubrir un defecto , el tipo de lesión que presenta el paciente no justifican realizar dicho colgajos , teniendo en cuenta que no se describe disección de ningún músculo con su correspondiente pedículo vascular y posterior rotación para cobertura de un defecto; por lo tanto no se considera pertinente el cobro de un procedimiento mayor al realizado ,se reconoce colgajo de piel regional codigo 15140, se glosa la diferencia||Respuesta Glosa: ysanchez - 29/01/2024| Se ratifica objeción de acuerdo con el concepto planteado inicialmente: Se glosa El item con código 15283, descripcion Dermoabración cara (total) correspondiente a Pertinencia en función a 6.23, por la cantidad: 1, por el valor de 359.100 debido a: Después de revisar la descripción quirúrgica se evidencia que lo realizado corresponde a desbridamiento superficial y no a tratamiento de quemaduras, realizan desbridamiento, retiro de material necrótico y dermoabrasión. Se reconoce codigo 15183Dermoabración área general por todas las lesiones descritas, se glosa la diferencia||Respuesta Glosa: ysanchez - 29/01/2024| Se ratifica objeción de acuerdo con el concepto planteado inicialmente: Se glosa El item con código 21140, descripcion Columna cervical correspondiente a Pertinencia en función a 6.08, por la cantidad: 1, por el valor de 103.100 debido a: teniendo en cuenta que en la historia clínica no se describen lesiones a este nivel, no hay deformidad, dolor a la palpación, parestesias, disestesias o pérdida de fuerza y la naturaleza del trauma no hace sospechar lesión en esta región.||Respuesta Glosa: ysanchez - 29/01/2024| Se ratifica objeción de acuerdo con el concepto planteado inicialmente: Se glosa El item con código 21701, descripcion Cráneo simple correspondiente a Pertinencia en función a 6.08, por la cantidad: 1, por el valor de 622.600 debido a: una vez revisada la historia clinica no se evidencia justificación por parte del medico tratante para su solicitud ,ya que no hay alteracion al examen fisico no describen alteraciones de tabla osea, sin deterioro del glasgow , emesis en proyectil o algun indicio de alteración neurologica||Respuesta Glosa: ysanchez - 29/01/2024| Se ratifica objeción de acuerdo con el concepto planteado inicialmente: Se glosa El item con código 77701, descripcion MEDICAMENTOS correspondiente a Tarifas en función a 2.07, por la cantidad: 1, por el valor de 127.704 debido a: Los valores que vienen relacionados yo justificados en los soportes de la factura, presentan diferencias significativas respecto de los valores de distribución, venta yo comercialización del mercado yo de los que se encuentran debidamente reportados en el SISMED para la fecha de suministro del medicamento. En atención a lo anterior, el valor de reconocimiento Para cefalexina es de 675 unidad, acido tranexámico de 2.142, cefazolina de 4.183, dipirona de 2.147, se glosa la diferencia ||Se glosa El item  con código 15142, descripcion Colgajo muscular, miocutáneo y fasciocutáneo correspondiente a Pertinencia en función a 6.23, por la cantidad: 1, por el valor de 1.344.600 debido a: Lo descrito en la historia clínica y nota quirúrgica no corresponde a la realización de un colgajo fascio miocutáneo, código 15142 y grupo quirúrgico 13 , el cual hace referencia al desplazamiento de piel, músculo yo fascia con una arteria que permita su viabilidad para cubrir un defecto , el tipo de lesión que presenta el paciente no justifican realizar dicho colgajos , teniendo en cuenta que no se describe disección de ningún músculo con su correspondiente pedículo vascular y posterior rotación para cobertura de un defecto; por lo tanto no se considera pertinente el cobro de un procedimiento mayor al realizado ,se reconoce colgajo de piel regional codigo 15140, se glosa la diferencia||Se glosa El item  con código 15142, descripcion Colgajo muscular, miocutáneo y fasciocutáneo correspondiente a Pertinencia en función a 6.23, por la cantidad: 1, por el valor de 702.700 debido a: Lo descrito en la historia clínica y nota quirúrgica no corresponde a la realización de un colgajo fascio miocutáneo, código 15142 y grupo quirúrgico 13 , el cual hace referencia al desplazamiento de piel, músculo yo fascia con una arteria que permita su viabilidad para cubrir un defecto , el tipo de lesión que presenta el paciente no justifican realizar dicho colgajos , teniendo en cuenta que no se describe disección de ningún músculo con su correspondiente pedículo vascular y posterior rotación para cobertura de un defecto; por lo tanto no se considera pertinente el cobro de un procedimiento mayor al realizado ,se reconoce colgajo de piel regional codigo 15140, se glosa la diferencia||Se glosa El item  con código 15283, descripcion Dermoabración cara (total) correspondiente a Pertinencia en función a 6.23, por la cantidad: 1, por el valor de 359.100 debido a: Después de revisar la descripción quirúrgica se evidencia que lo realizado corresponde a desbridamiento superficial y no a tratamiento de quemaduras, realizan desbridamiento, retiro de material necrótico y dermoabrasión. Se reconoce codigo 15183Dermoabración área general por todas las lesiones descritas, se glosa la diferencia||Se glosa El item  con código 21102, descripcion Brazo, pierna, rodilla, fémur, hombro, omoplato correspondiente a Facturacion en función a 1.08, por la cantidad: 1, por el valor de 162.800 debido a: se valida historia clínica y reportes de imágenes solo se realizo rx de hombro izquierdo , se evidencia que facturaron una adicional||Se glosa El item  con código 21140, descripcion Columna cervical correspondiente a Pertinencia en función a 6.08, por la cantidad: 1, por el valor de 103.100 debido a: teniendo en cuenta que en la historia clínica no se describen lesiones a este nivel, no hay deformidad, dolor a la palpación, parestesias, disestesias o pérdida de fuerza y la naturaleza del trauma no hace sospechar lesión en esta región.||Se glosa El item  con código 21701, descripcion Cráneo simple correspondiente a Pertinencia en función a 6.08, por la cantidad: 1, por el valor de 622.600 debido a:  una vez revisada la historia clinica  no se evidencia justificación por parte del medico tratante para su solicitud ,ya que no hay alteracion  al examen fisico no  describen alteraciones de tabla osea,  sin deterioro del glasgow , emesis en proyectil o  algun indicio  de alteración neurologica||Se glosa El item  con código 77701, descripcion MEDICAMENTOS correspondiente a Tarifas en función a 2.07, por la cantidad: 1, por el valor de 127.704 debido a: Los valores que vienen relacionados yo justificados en los soportes de la factura, presentan diferencias significativas respecto de los valores de distribución, venta yo comercialización del mercado yo de los que se encuentran debidamente reportados en el SISMED para la fecha de suministro del medicamento. En atención a lo anterior, el valor de reconocimiento Para cefalexina es de  675 unidad, acido tranexámico de 2.142, cefazolina de  4.183, dipirona de 2.147, se glosa la diferencia ||Respuesta Glosa: ysanchez - 08/02/2024|  Se ratifica objeción de acuerdo con el concepto planteado inicialmente: Se glosa El item con código 77701, descripcion MEDICAMENTOS correspondiente a Tarifas en función a 2.07, por la cantidad: 1, por el valor de 127.704 debido a: Los valores que vienen relacionados yo justificados en los soportes de la factura, presentan diferencias significativas respecto de los valores de distribución, venta yo comercialización del mercado yo de los que se encuentran debidamente reportados en el SISMED para la fecha de suministro del medicamento. En atención a lo anterior, el valor de reconocimiento Para cefalexina es de 675 unidad, acido tranexámico de 2.142, cefazolina de 4.183, dipirona de 2.147, se glosa la diferencia||Respuesta Glosa: ysanchez - 08/02/2024| se ratifica el valor excedente de acuerdo con la glosa planteada inicialmente.61.050||Respuesta Glosa: ysanchez - 08/02/2024| Se ratifica objeción de acuerdo con el concepto planteado inicialmente: Se glosa El item con código 15142, descripcion Colgajo muscular, miocutáneo y fasciocutáneo correspondiente a Pertinencia en función a 6.23, por la cantidad: 1, por el valor de 1.344.600 debido a: Lo descrito en la historia clínica y nota quirúrgica no corresponde a la realización de un colgajo fascio miocutáneo, código 15142 y grupo quirúrgico 13 , el cual hace referencia al desplazamiento de piel, músculo yo fascia con una arteria que permita su viabilidad para cubrir un defecto , el tipo de lesión que presenta el paciente no justifican realizar dicho colgajos , teniendo en cuenta que no se describe disección de ningún músculo con su correspondiente pedículo vascular y posterior rotación para cobertura de un defecto; por lo tanto no se considera pertinente el cobro de un procedimiento mayor al realizado ,se reconoce colgajo de piel regional codigo 15140, se glosa la diferencia superficial  ni tampoco con una dermoabrasión de área general, por eso se especifica claramente en la historia clínica y en la descripción quirúrgica el tipo de procedimiento realizado (Dermoabrasión) y la zona comprometida donde se realizó (área especial cara) El paciente tiene historia clínica compatible con politraumatismo con heridas múltiples en la cara, con dos heridas que dejan defecto de cobertura que no permiten cierre primario sin tensión (cómo está descrito en el informe), una de ellas incluso con exposición del Marco cartilaginoso del pabellón auricular en la vía A.  ? En la vía A, el colgajo compuesto realizado para cubrir el defecto de cobertura es fasciocutáneo basado en la fascia cervical, cómo está descrito en la descripción. ? en la vía B, se realiza otro colgajo fasciocutáneo compuesto basado en el sistema músculo aponeurótico superficial de la cara, llamado SMAS por sus siglas en inglés, igualmente descrito en la descripción.Adicionalmente, los defectos de cobertura en la cara, que es una área especial, requieren de técnicas quirúrgicas especializadas para garantizar la adecuada cobertura de los mismos, garantizando al paciente una reconstrucción funcional y que deje las menores secuelas estéticas posibles, para evitar un daño de estructuras sensibles de la cara que afecten la movilidad, la sensibilidad, o las unidades estéticas faciales.Por ultimo la persona que hace la descripción de esta glosa, no tiene conocimiento de anatomía quirúrgica ni de técnicas quirúrgicas en Cirugia Plastica, por eso no conoce realmente la descripción de un colgajo fasciocutáneo, la cual su irrigación vascular está dada por las perforantes fasciocutánas que tienen un trayecto a través de la fascia, y que puede ser fascia muscular, fascia adiposa superficial o profunda (ej: fascia cervical, fascia de Campbell o fascia de Scarpa) o la fascia del sistema músculo aponeurótico superficial de la cara (SMAS)||Respuesta Glosa: ysanchez - 08/02/2024| Se ratifica objeción de acuerdo con el concepto planteado inicialmente: Se glosa El item con código 15142, descripcion Colgajo muscular, miocutáneo y fasciocutáneo correspondiente a Pertinencia en función a 6.23, por la cantidad: 1, por el valor de 702.700 debido a: Lo descrito en la historia clínica y nota quirúrgica no corresponde a la realización de un colgajo fascio miocutáneo, código 15142 y grupo quirúrgico 13 , el cual hace referencia al desplazamiento de piel, músculo yo fascia con una arteria que permita su viabilidad para cubrir un defecto , el tipo de lesión que presenta el paciente no justifican realizar dicho colgajos , teniendo en cuenta que no se describe disección de ningún músculo con su correspondiente pedículo vascular y posterior rotación para cobertura de un defecto; por lo tanto no se considera pertinente el cobro de un procedimiento mayor al realizado ,se reconoce colgajo de piel regional codigo 15140, se glosa la diferencia||Respuesta Glosa: ysanchez - 08/02/2024| Se ratifica objeción de acuerdo con el concepto planteado inicialmente: Se glosa El item con código 15283, descripcion Dermoabración cara (total) correspondiente a Pertinencia en función a 6.23, por la cantidad: 1, por el valor de 359.100 debido a: Después de revisar la descripción quirúrgica se evidencia que lo realizado corresponde a desbridamiento superficial y no a tratamiento de quemaduras, realizan desbridamiento, retiro de material necrótico y dermoabrasión. Se reconoce codigo 15183Dermoabración área general por todas las lesiones descritas, se glosa la diferencia||Respuesta Glosa: ysanchez - 08/02/2024| Se ratifica objeción de acuerdo con el concepto planteado inicialmente: Se glosa El item con código 21140, descripcion Columna cervical correspondiente a Pertinencia en función a 6.08, por la cantidad: 1, por el valor de 103.100 debido a: teniendo en cuenta que en la historia clínica no se describen lesiones a este nivel, no hay deformidad, dolor a la palpación, parestesias, disestesias o pérdida de fuerza y la naturaleza del trauma no hace sospechar lesión en esta región.||Respuesta Glosa: ysanchez - 08/02/2024| Se ratifica objeción de acuerdo con el concepto planteado inicialmente: Se glosa El item con código 21701, descripcion Cráneo simple correspondiente a Pertinencia en función a 6.08, por la cantidad: 1, por el valor de 622.600 debido a: una vez revisada la historia clinica no se evidencia justificación por parte del medico tratante para su solicitud ,ya que no hay alteracion al examen fisico no describen alteraciones de tabla osea, sin deterioro del glasgow , emesis en proyectil o algun indicio de alteración neurologica||"/>
    <n v="14.4"/>
    <x v="5"/>
    <s v="Pendiente de recibir Informacion."/>
    <s v="MED"/>
    <d v="2023-12-01T00:00:00"/>
    <n v="3981001"/>
    <n v="81245"/>
    <n v="0"/>
    <n v="800552767"/>
    <n v="0"/>
    <n v="3320854"/>
    <n v="20350"/>
    <n v="0"/>
    <n v="0"/>
    <n v="3320854"/>
  </r>
  <r>
    <n v="65"/>
    <n v="52351"/>
    <s v="FECR-52351"/>
    <n v="2000511"/>
    <s v="GALLO BARBOSA SEBASTIAN"/>
    <s v="CC 1057592512 "/>
    <n v="6000007268"/>
    <d v="2023-11-20T00:00:00"/>
    <x v="23"/>
    <n v="5913450"/>
    <n v="5913450"/>
    <n v="1937228"/>
    <s v="Respuesta Glosa: ysanchez - 11/01/2024| Se ratifica objeción de acuerdo con el concepto planteado inicialmente: Se glosa El item con código 14141, descripcion Injerto óseo en escafoides correspondiente a Pertinencia en función a 6.23, por la cantidad: 1, por el valor de 605.000 debido a: No existe evidencia de la presencia de falla o defecto oseo en imagen diagnsotica previa del 6 de agosto 2023 . que a merite injerto oseo,por lo tanto no procede su cobro||Respuesta Glosa: ysanchez - 11/01/2024| Se ratifica objeción de acuerdo con el concepto planteado inicialmente: Se glosa El item con código 14243, descripcion Tenolisis flexores mano (tres o más) correspondiente a Pertinencia en función a 6.23, por la cantidad: 1, por el valor de 941.500 debido a: Se evidencia que la lesión traumática es menor a 6 meses , por tanto, no hay tiempo de evolución que dé lugar aformación de tejido fibrilar, por tanto no hay lugar a realización de tenolisis, se procede a reliquidar cirugia y se reconoce al 100 por ciento el codigo 14160. se objeta la diferencia||Respuesta Glosa: ysanchez - 11/01/2024| Se ratifica objeción de acuerdo con el concepto planteado inicialmente: Se glosa El item con código BONCAN443, descripcion TORNILLO CANULADO HERBERT 3.0 X 25MM correspondiente a Tarifas en función a 2.10, por la cantidad: 1, por el valor de 335.328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363272||Respuesta Glosa: ysanchez - 11/01/2024| Se ratifica objeción de acuerdo con el concepto planteado inicialmente: Se glosa El item con código BONINST059, descripcion GUIA LISA 1.1MM correspondiente a Facturacion en función a 1.06, por la cantidad: 1, por el valor de 55.400 debido a: no es facturable toda vez que se encuentraincluido en los derechos de sala según lo establecido en elParágrafo 2, Artículo 49 del Decreto 2423 de 1996||Respuesta Glosa: ysanchez - 29/01/2024| Se ratifica objeción de acuerdo con el concepto planteado inicialmente: Se glosa El item con código 14141, descripcion Injerto óseo en escafoides correspondiente a Pertinencia en función a 6.23, por la cantidad: 1, por el valor de 605.000 debido a: No existe evidencia de la presencia de falla o defecto oseo en imagen diagnsotica previa del 6 de agosto 2023 . que a merite injerto oseo,por lo tanto no procede su cobro||Respuesta Glosa: ysanchez - 29/01/2024| Se ratifica objeción de acuerdo con el concepto planteado inicialmente: Se glosa El item con código 14243, descripcion Tenolisis flexores mano (tres o más) correspondiente a Pertinencia en función a 6.23, por la cantidad: 1, por el valor de 941.500 debido a: Se evidencia que la lesión traumática es menor a 6 meses , por tanto, no hay tiempo de evolución que dé lugar aformación de tejido fibrilar, por tanto no hay lugar a realización de tenolisis, se procede a reliquidar cirugia y se reconoce al 100 por ciento el codigo 14160. se objeta la diferencia||Respuesta Glosa: ysanchez - 29/01/2024| Se ratifica objeción de acuerdo con el concepto planteado inicialmente: Se glosa El item con código BONCAN443, descripcion TORNILLO CANULADO HERBERT 3.0 X 25MM correspondiente a Tarifas en función a 2.10, por la cantidad: 1, por el valor de 335.328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363272||Respuesta Glosa: ysanchez - 29/01/2024| Se ratifica objeción de acuerdo con el concepto planteado inicialmente: Se glosa El item con código BONINST059, descripcion GUIA LISA 1.1MM correspondiente a Facturacion en función a 1.06, por la cantidad: 1, por el valor de 55.400 debido a: no es facturable toda vez que se encuentraincluido en los derechos de sala según lo establecido en elParágrafo 2, Artículo 49 del Decreto 2423 de 1996||Se glosa El item  con código 14141, descripcion Injerto óseo en escafoides correspondiente a Pertinencia en función a 6.23, por la cantidad: 1, por el valor de 605.000 debido a: No existe evidencia de la presencia de falla o defecto oseo en imagen diagnsotica previa  del 6 de agosto 2023 . que a merite injerto oseo,por lo tanto no procede su cobro||Se glosa El item  con código 14243, descripcion Tenolisis flexores mano (tres o más) correspondiente a Pertinencia en función a 6.23, por la cantidad: 1, por el valor de 941.500 debido a: Se evidencia que la lesión traumática es menor a 6 meses , por tanto, no hay tiempo de evolución que dé lugar aformación de tejido fibrilar, por tanto no hay lugar a realización de tenolisis, se procede a reliquidar cirugia y se reconoce al 100 por ciento el codigo 14160. se objeta la diferencia||Se glosa El item  con código 14344, descripcion Sinovectomía carpo correspondiente a Pertinencia en función a 6.23, por la cantidad: 1, por el valor de 359.800 debido a: Sinovectomía no se reconoce por tomarse como vía de acceso||Se glosa El item  con código BONCAN443, descripcion TORNILLO CANULADO HERBERT 3.0 X 25MM correspondiente a Tarifas en función a 2.10, por la cantidad: 1, por el valor de 335.328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363272||Se glosa El item  con código BONINST059, descripcion GUIA LISA 1.1MM correspondiente a Facturacion en función a 1.06, por la cantidad: 1, por el valor de 55.400 debido a:  no es facturable toda vez que se encuentraincluido en los derechos de sala según lo establecido en elParágrafo 2, Artículo 49 del Decreto 2423 de 1996||Respuesta Glosa: ysanchez - 08/02/2024|  Se ratifica objeción de acuerdo con el concepto planteado inicialmente: Se glosa El item con código 14243, descripcion Tenolisis flexores mano (tres o más) correspondiente a Pertinencia en función a 6.23, por la cantidad: 1, por el valor de 941.500 debido a: Se evidencia que la lesión traumática es menor a 6 meses , por tanto, no hay tiempo de evolución que dé lugar aformación de tejido fibrilar, por tanto no hay lugar a realización de tenolisis, se procede a reliquidar cirugia y se reconoce al 100 por ciento el codigo 14160. se objeta la diferencia||Respuesta Glosa: ysanchez - 08/02/2024| Se ratifica objeción de acuerdo con el concepto planteado inicialmente: Se glosa El item con código 14141, descripcion Injerto óseo en escafoides correspondiente a Pertinencia en función a 6.23, por la cantidad: 1, por el valor de 605.000 debido a: No existe evidencia de la presencia de falla o defecto oseo en imagen diagnsotica previa del 6 de agosto 2023 . que a merite injerto oseo,por lo tanto no procede su cobro||Respuesta Glosa: ysanchez - 08/02/2024| Se ratifica objeción de acuerdo con el concepto planteado inicialmente: Se glosa El item con código BONCAN443, descripcion TORNILLO CANULADO HERBERT 3.0 X 25MM correspondiente a Tarifas en función a 2.10, por la cantidad: 1, por el valor de 335.328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363272||Respuesta Glosa: ysanchez - 08/02/2024| Se ratifica objeción de acuerdo con el concepto planteado inicialmente: Se glosa El item con código BONINST059, descripcion GUIA LISA 1.1MM correspondiente a Facturacion en función a 1.06, por la cantidad: 1, por el valor de 55.400 debido a: no es facturable toda vez que se encuentraincluido en los derechos de sala según lo establecido en elParágrafo 2, Artículo 49 del Decreto 2423 de 1996||"/>
    <n v="14.4"/>
    <x v="5"/>
    <s v="Pendiente de recibir Informacion."/>
    <s v="MED"/>
    <d v="2023-12-05T00:00:00"/>
    <n v="3544094"/>
    <n v="72328"/>
    <n v="0"/>
    <n v="800553635"/>
    <n v="0"/>
    <n v="1937228"/>
    <n v="359800"/>
    <n v="0"/>
    <n v="0"/>
    <n v="193722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TablaDinámica9" cacheId="2"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rowHeaderCaption="Estado Cartera ">
  <location ref="A3:D10" firstHeaderRow="0" firstDataRow="1" firstDataCol="1"/>
  <pivotFields count="30">
    <pivotField showAll="0"/>
    <pivotField dataField="1" showAll="0"/>
    <pivotField showAll="0"/>
    <pivotField showAll="0"/>
    <pivotField showAll="0"/>
    <pivotField showAll="0"/>
    <pivotField showAll="0"/>
    <pivotField numFmtId="14" showAll="0"/>
    <pivotField numFmtId="14" showAll="0">
      <items count="25">
        <item x="5"/>
        <item x="6"/>
        <item x="7"/>
        <item x="8"/>
        <item x="9"/>
        <item x="10"/>
        <item x="11"/>
        <item x="12"/>
        <item x="13"/>
        <item x="14"/>
        <item x="15"/>
        <item x="16"/>
        <item x="0"/>
        <item x="17"/>
        <item x="1"/>
        <item x="19"/>
        <item x="20"/>
        <item x="4"/>
        <item x="21"/>
        <item x="22"/>
        <item x="23"/>
        <item x="18"/>
        <item x="2"/>
        <item x="3"/>
        <item t="default"/>
      </items>
    </pivotField>
    <pivotField showAll="0"/>
    <pivotField showAll="0"/>
    <pivotField dataField="1" showAll="0"/>
    <pivotField showAll="0"/>
    <pivotField showAll="0"/>
    <pivotField axis="axisRow" showAll="0">
      <items count="10">
        <item m="1" x="6"/>
        <item m="1" x="7"/>
        <item m="1" x="8"/>
        <item x="0"/>
        <item x="1"/>
        <item x="2"/>
        <item x="3"/>
        <item x="4"/>
        <item x="5"/>
        <item t="default"/>
      </items>
    </pivotField>
    <pivotField showAll="0"/>
    <pivotField showAll="0"/>
    <pivotField numFmtId="14" showAll="0"/>
    <pivotField numFmtId="169" showAll="0"/>
    <pivotField showAll="0"/>
    <pivotField showAll="0"/>
    <pivotField showAll="0"/>
    <pivotField numFmtId="169" showAll="0"/>
    <pivotField numFmtId="169" showAll="0"/>
    <pivotField numFmtId="169" showAll="0"/>
    <pivotField numFmtId="169" showAll="0"/>
    <pivotField numFmtId="169" showAll="0"/>
    <pivotField dataField="1" numFmtId="169" showAll="0"/>
    <pivotField showAll="0">
      <items count="15">
        <item x="0"/>
        <item x="1"/>
        <item x="2"/>
        <item x="3"/>
        <item x="4"/>
        <item x="5"/>
        <item x="6"/>
        <item x="7"/>
        <item x="8"/>
        <item x="9"/>
        <item x="10"/>
        <item x="11"/>
        <item x="12"/>
        <item x="13"/>
        <item t="default"/>
      </items>
    </pivotField>
    <pivotField showAll="0">
      <items count="12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t="default"/>
      </items>
    </pivotField>
  </pivotFields>
  <rowFields count="1">
    <field x="14"/>
  </rowFields>
  <rowItems count="7">
    <i>
      <x v="3"/>
    </i>
    <i>
      <x v="4"/>
    </i>
    <i>
      <x v="5"/>
    </i>
    <i>
      <x v="6"/>
    </i>
    <i>
      <x v="7"/>
    </i>
    <i>
      <x v="8"/>
    </i>
    <i t="grand">
      <x/>
    </i>
  </rowItems>
  <colFields count="1">
    <field x="-2"/>
  </colFields>
  <colItems count="3">
    <i>
      <x/>
    </i>
    <i i="1">
      <x v="1"/>
    </i>
    <i i="2">
      <x v="2"/>
    </i>
  </colItems>
  <dataFields count="3">
    <dataField name=" Cant. Reclamos" fld="1" subtotal="count" baseField="11" baseItem="0"/>
    <dataField name=" Saldo Solidaria " fld="27" baseField="14" baseItem="0" numFmtId="169"/>
    <dataField name="Saldo pendiente PSS " fld="11" baseField="14" baseItem="0" numFmtId="169"/>
  </dataFields>
  <formats count="15">
    <format dxfId="14">
      <pivotArea type="all" dataOnly="0" outline="0" fieldPosition="0"/>
    </format>
    <format dxfId="13">
      <pivotArea outline="0" collapsedLevelsAreSubtotals="1" fieldPosition="0"/>
    </format>
    <format dxfId="12">
      <pivotArea field="14" type="button" dataOnly="0" labelOnly="1" outline="0" axis="axisRow" fieldPosition="0"/>
    </format>
    <format dxfId="11">
      <pivotArea dataOnly="0" labelOnly="1" fieldPosition="0">
        <references count="1">
          <reference field="14" count="0"/>
        </references>
      </pivotArea>
    </format>
    <format dxfId="10">
      <pivotArea dataOnly="0" labelOnly="1" grandRow="1" outline="0" fieldPosition="0"/>
    </format>
    <format dxfId="9">
      <pivotArea dataOnly="0" labelOnly="1" outline="0" fieldPosition="0">
        <references count="1">
          <reference field="4294967294" count="2">
            <x v="0"/>
            <x v="1"/>
          </reference>
        </references>
      </pivotArea>
    </format>
    <format dxfId="8">
      <pivotArea type="all" dataOnly="0" outline="0" fieldPosition="0"/>
    </format>
    <format dxfId="7">
      <pivotArea outline="0" collapsedLevelsAreSubtotals="1" fieldPosition="0"/>
    </format>
    <format dxfId="6">
      <pivotArea dataOnly="0" labelOnly="1" fieldPosition="0">
        <references count="1">
          <reference field="14" count="0"/>
        </references>
      </pivotArea>
    </format>
    <format dxfId="5">
      <pivotArea dataOnly="0" labelOnly="1" grandRow="1" outline="0" fieldPosition="0"/>
    </format>
    <format dxfId="4">
      <pivotArea field="14" type="button" dataOnly="0" labelOnly="1" outline="0" axis="axisRow" fieldPosition="0"/>
    </format>
    <format dxfId="3">
      <pivotArea dataOnly="0" labelOnly="1" outline="0" fieldPosition="0">
        <references count="1">
          <reference field="4294967294" count="3">
            <x v="0"/>
            <x v="1"/>
            <x v="2"/>
          </reference>
        </references>
      </pivotArea>
    </format>
    <format dxfId="2">
      <pivotArea field="14" type="button" dataOnly="0" labelOnly="1" outline="0" axis="axisRow" fieldPosition="0"/>
    </format>
    <format dxfId="1">
      <pivotArea dataOnly="0" labelOnly="1" outline="0" fieldPosition="0">
        <references count="1">
          <reference field="4294967294" count="3">
            <x v="0"/>
            <x v="1"/>
            <x v="2"/>
          </reference>
        </references>
      </pivotArea>
    </format>
    <format dxfId="0">
      <pivotArea outline="0" collapsedLevelsAreSubtotals="1" fieldPosition="0">
        <references count="1">
          <reference field="4294967294" count="2" selected="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laDinámica10" cacheId="2" applyNumberFormats="0" applyBorderFormats="0" applyFontFormats="0" applyPatternFormats="0" applyAlignmentFormats="0" applyWidthHeightFormats="1" dataCaption="Valores" updatedVersion="8" minRefreshableVersion="3" useAutoFormatting="1" itemPrintTitles="1" mergeItem="1" createdVersion="6" indent="0" outline="1" outlineData="1" multipleFieldFilters="0" rowHeaderCaption="Cartera por fecha de egreso y saldos pendientes">
  <location ref="A19:D29" firstHeaderRow="0" firstDataRow="1" firstDataCol="1"/>
  <pivotFields count="30">
    <pivotField showAll="0"/>
    <pivotField dataField="1" showAll="0"/>
    <pivotField showAll="0"/>
    <pivotField showAll="0"/>
    <pivotField showAll="0"/>
    <pivotField showAll="0"/>
    <pivotField showAll="0"/>
    <pivotField numFmtId="14" showAll="0"/>
    <pivotField numFmtId="14" showAll="0">
      <items count="25">
        <item x="5"/>
        <item x="6"/>
        <item x="7"/>
        <item x="8"/>
        <item x="9"/>
        <item x="10"/>
        <item x="11"/>
        <item x="12"/>
        <item x="13"/>
        <item x="14"/>
        <item x="15"/>
        <item x="16"/>
        <item x="0"/>
        <item x="17"/>
        <item x="1"/>
        <item x="19"/>
        <item x="20"/>
        <item x="4"/>
        <item x="21"/>
        <item x="22"/>
        <item x="23"/>
        <item x="18"/>
        <item x="2"/>
        <item x="3"/>
        <item t="default"/>
      </items>
    </pivotField>
    <pivotField showAll="0"/>
    <pivotField showAll="0"/>
    <pivotField dataField="1" showAll="0"/>
    <pivotField showAll="0"/>
    <pivotField showAll="0"/>
    <pivotField showAll="0">
      <items count="10">
        <item m="1" x="6"/>
        <item m="1" x="7"/>
        <item m="1" x="8"/>
        <item x="0"/>
        <item x="1"/>
        <item x="2"/>
        <item x="3"/>
        <item x="4"/>
        <item x="5"/>
        <item t="default"/>
      </items>
    </pivotField>
    <pivotField showAll="0"/>
    <pivotField showAll="0"/>
    <pivotField numFmtId="14" showAll="0"/>
    <pivotField numFmtId="169" showAll="0"/>
    <pivotField showAll="0"/>
    <pivotField showAll="0"/>
    <pivotField showAll="0"/>
    <pivotField numFmtId="169" showAll="0"/>
    <pivotField numFmtId="169" showAll="0"/>
    <pivotField numFmtId="169" showAll="0"/>
    <pivotField numFmtId="169" showAll="0"/>
    <pivotField numFmtId="169" showAll="0"/>
    <pivotField dataField="1" numFmtId="169" showAll="0"/>
    <pivotField axis="axisRow" showAll="0">
      <items count="15">
        <item x="0"/>
        <item x="1"/>
        <item x="2"/>
        <item x="3"/>
        <item x="4"/>
        <item x="5"/>
        <item x="6"/>
        <item x="7"/>
        <item x="8"/>
        <item x="9"/>
        <item x="10"/>
        <item x="11"/>
        <item x="12"/>
        <item x="13"/>
        <item t="default"/>
      </items>
    </pivotField>
    <pivotField axis="axisRow" showAll="0">
      <items count="128">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sd="0" x="124"/>
        <item sd="0" x="125"/>
        <item sd="0" x="126"/>
        <item t="default" sd="0"/>
      </items>
    </pivotField>
  </pivotFields>
  <rowFields count="2">
    <field x="29"/>
    <field x="28"/>
  </rowFields>
  <rowItems count="10">
    <i>
      <x v="1"/>
    </i>
    <i>
      <x v="116"/>
    </i>
    <i>
      <x v="117"/>
    </i>
    <i>
      <x v="119"/>
    </i>
    <i>
      <x v="120"/>
    </i>
    <i>
      <x v="121"/>
    </i>
    <i>
      <x v="123"/>
    </i>
    <i>
      <x v="124"/>
    </i>
    <i>
      <x v="125"/>
    </i>
    <i t="grand">
      <x/>
    </i>
  </rowItems>
  <colFields count="1">
    <field x="-2"/>
  </colFields>
  <colItems count="3">
    <i>
      <x/>
    </i>
    <i i="1">
      <x v="1"/>
    </i>
    <i i="2">
      <x v="2"/>
    </i>
  </colItems>
  <dataFields count="3">
    <dataField name=" Cant. Reclamos" fld="1" subtotal="count" baseField="11" baseItem="0"/>
    <dataField name=" Saldo Solidaria" fld="27" baseField="0" baseItem="0" numFmtId="169"/>
    <dataField name="Saldo Pendiente PSS " fld="11" baseField="8" baseItem="0" numFmtId="169"/>
  </dataFields>
  <formats count="13">
    <format dxfId="27">
      <pivotArea type="all" dataOnly="0" outline="0" fieldPosition="0"/>
    </format>
    <format dxfId="26">
      <pivotArea outline="0" collapsedLevelsAreSubtotals="1" fieldPosition="0"/>
    </format>
    <format dxfId="25">
      <pivotArea field="14" type="button" dataOnly="0" labelOnly="1" outline="0"/>
    </format>
    <format dxfId="24">
      <pivotArea dataOnly="0" labelOnly="1" grandRow="1" outline="0" fieldPosition="0"/>
    </format>
    <format dxfId="23">
      <pivotArea dataOnly="0" labelOnly="1" outline="0" fieldPosition="0">
        <references count="1">
          <reference field="4294967294" count="2">
            <x v="0"/>
            <x v="1"/>
          </reference>
        </references>
      </pivotArea>
    </format>
    <format dxfId="22">
      <pivotArea type="all" dataOnly="0" outline="0" fieldPosition="0"/>
    </format>
    <format dxfId="21">
      <pivotArea outline="0" collapsedLevelsAreSubtotals="1" fieldPosition="0"/>
    </format>
    <format dxfId="20">
      <pivotArea field="8" type="button" dataOnly="0" labelOnly="1" outline="0"/>
    </format>
    <format dxfId="19">
      <pivotArea dataOnly="0" labelOnly="1" grandRow="1" outline="0" fieldPosition="0"/>
    </format>
    <format dxfId="18">
      <pivotArea dataOnly="0" labelOnly="1" outline="0" fieldPosition="0">
        <references count="1">
          <reference field="4294967294" count="3">
            <x v="0"/>
            <x v="1"/>
            <x v="2"/>
          </reference>
        </references>
      </pivotArea>
    </format>
    <format dxfId="17">
      <pivotArea field="8" type="button" dataOnly="0" labelOnly="1" outline="0"/>
    </format>
    <format dxfId="16">
      <pivotArea dataOnly="0" labelOnly="1" outline="0" fieldPosition="0">
        <references count="1">
          <reference field="4294967294" count="3">
            <x v="0"/>
            <x v="1"/>
            <x v="2"/>
          </reference>
        </references>
      </pivotArea>
    </format>
    <format dxfId="15">
      <pivotArea outline="0" collapsedLevelsAreSubtotals="1" fieldPosition="0">
        <references count="1">
          <reference field="4294967294" count="2" selected="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topLeftCell="A22" workbookViewId="0">
      <selection activeCell="L4" sqref="L4"/>
    </sheetView>
  </sheetViews>
  <sheetFormatPr baseColWidth="10"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71"/>
  <sheetViews>
    <sheetView topLeftCell="H1" zoomScale="80" zoomScaleNormal="80" workbookViewId="0">
      <pane ySplit="4" topLeftCell="A51" activePane="bottomLeft" state="frozen"/>
      <selection activeCell="A4" sqref="A4"/>
      <selection pane="bottomLeft" activeCell="N5" sqref="N1:P1048576"/>
    </sheetView>
  </sheetViews>
  <sheetFormatPr baseColWidth="10" defaultColWidth="11.453125" defaultRowHeight="13" x14ac:dyDescent="0.3"/>
  <cols>
    <col min="1" max="1" width="5.7265625" style="25" customWidth="1"/>
    <col min="2" max="7" width="18.54296875" style="25" customWidth="1"/>
    <col min="8" max="9" width="12.54296875" style="25" customWidth="1"/>
    <col min="10" max="10" width="17.26953125" style="49" customWidth="1"/>
    <col min="11" max="11" width="12.7265625" style="25" customWidth="1"/>
    <col min="12" max="12" width="13.6328125" style="25" customWidth="1"/>
    <col min="13" max="13" width="24.54296875" style="25" customWidth="1"/>
    <col min="14" max="14" width="26.1796875" style="25" customWidth="1"/>
    <col min="15" max="15" width="14.81640625" style="50" bestFit="1" customWidth="1"/>
    <col min="16" max="16" width="14.36328125" style="25" customWidth="1"/>
    <col min="17" max="17" width="15" style="25" customWidth="1"/>
    <col min="18" max="18" width="20.81640625" style="25" customWidth="1"/>
    <col min="19" max="19" width="13.1796875" style="50" customWidth="1"/>
    <col min="20" max="20" width="14.81640625" style="50" customWidth="1"/>
    <col min="21" max="21" width="13.81640625" style="50" bestFit="1" customWidth="1"/>
    <col min="22" max="23" width="14.81640625" style="50" customWidth="1"/>
    <col min="24" max="25" width="12.453125" style="50" customWidth="1"/>
    <col min="26" max="16384" width="11.453125" style="25"/>
  </cols>
  <sheetData>
    <row r="1" spans="1:25" x14ac:dyDescent="0.3">
      <c r="A1" s="126" t="s">
        <v>70</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x14ac:dyDescent="0.3">
      <c r="A2" s="126" t="s">
        <v>0</v>
      </c>
      <c r="B2" s="126"/>
      <c r="C2" s="126"/>
      <c r="D2" s="126"/>
      <c r="E2" s="126"/>
      <c r="F2" s="126"/>
      <c r="G2" s="126"/>
      <c r="H2" s="126"/>
      <c r="I2" s="126"/>
      <c r="J2" s="126"/>
      <c r="K2" s="126"/>
      <c r="L2" s="126"/>
      <c r="M2" s="126"/>
      <c r="N2" s="126"/>
      <c r="O2" s="126"/>
      <c r="P2" s="126"/>
      <c r="Q2" s="126"/>
      <c r="R2" s="126"/>
      <c r="S2" s="126"/>
      <c r="T2" s="126"/>
      <c r="U2" s="126"/>
      <c r="V2" s="126"/>
      <c r="W2" s="126"/>
      <c r="X2" s="126"/>
      <c r="Y2" s="126"/>
    </row>
    <row r="3" spans="1:25" x14ac:dyDescent="0.3">
      <c r="A3" s="126" t="s">
        <v>181</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5" ht="33.75" customHeight="1" x14ac:dyDescent="0.3">
      <c r="A4" s="127" t="s">
        <v>163</v>
      </c>
      <c r="B4" s="130" t="s">
        <v>1</v>
      </c>
      <c r="C4" s="130" t="s">
        <v>22</v>
      </c>
      <c r="D4" s="130" t="s">
        <v>89</v>
      </c>
      <c r="E4" s="130" t="s">
        <v>86</v>
      </c>
      <c r="F4" s="130" t="s">
        <v>87</v>
      </c>
      <c r="G4" s="130" t="s">
        <v>88</v>
      </c>
      <c r="H4" s="115" t="s">
        <v>13</v>
      </c>
      <c r="I4" s="115" t="s">
        <v>19</v>
      </c>
      <c r="J4" s="116" t="s">
        <v>15</v>
      </c>
      <c r="K4" s="117" t="s">
        <v>174</v>
      </c>
      <c r="L4" s="117" t="s">
        <v>175</v>
      </c>
      <c r="M4" s="132" t="s">
        <v>3</v>
      </c>
      <c r="N4" s="129" t="s">
        <v>11</v>
      </c>
      <c r="O4" s="129"/>
      <c r="P4" s="129"/>
      <c r="Q4" s="129"/>
      <c r="R4" s="129"/>
      <c r="S4" s="118" t="s">
        <v>71</v>
      </c>
      <c r="T4" s="119" t="s">
        <v>66</v>
      </c>
      <c r="U4" s="119" t="s">
        <v>72</v>
      </c>
      <c r="V4" s="119" t="s">
        <v>180</v>
      </c>
      <c r="W4" s="119" t="s">
        <v>69</v>
      </c>
      <c r="X4" s="119" t="s">
        <v>5</v>
      </c>
      <c r="Y4" s="66" t="s">
        <v>173</v>
      </c>
    </row>
    <row r="5" spans="1:25" ht="20.25" customHeight="1" x14ac:dyDescent="0.3">
      <c r="A5" s="128"/>
      <c r="B5" s="131"/>
      <c r="C5" s="131"/>
      <c r="D5" s="131"/>
      <c r="E5" s="131"/>
      <c r="F5" s="131"/>
      <c r="G5" s="131"/>
      <c r="H5" s="63" t="s">
        <v>1</v>
      </c>
      <c r="I5" s="63" t="s">
        <v>20</v>
      </c>
      <c r="J5" s="64" t="s">
        <v>16</v>
      </c>
      <c r="K5" s="65" t="s">
        <v>18</v>
      </c>
      <c r="L5" s="65" t="s">
        <v>6</v>
      </c>
      <c r="M5" s="133"/>
      <c r="N5" s="67" t="s">
        <v>12</v>
      </c>
      <c r="O5" s="68" t="s">
        <v>6</v>
      </c>
      <c r="P5" s="69" t="s">
        <v>7</v>
      </c>
      <c r="Q5" s="69" t="s">
        <v>9</v>
      </c>
      <c r="R5" s="70" t="s">
        <v>10</v>
      </c>
      <c r="S5" s="66" t="s">
        <v>2</v>
      </c>
      <c r="T5" s="66" t="s">
        <v>6</v>
      </c>
      <c r="U5" s="66" t="s">
        <v>6</v>
      </c>
      <c r="V5" s="66" t="s">
        <v>6</v>
      </c>
      <c r="W5" s="66" t="s">
        <v>6</v>
      </c>
      <c r="X5" s="66" t="s">
        <v>6</v>
      </c>
      <c r="Y5" s="66" t="s">
        <v>6</v>
      </c>
    </row>
    <row r="6" spans="1:25" s="24" customFormat="1" x14ac:dyDescent="0.3">
      <c r="A6" s="26">
        <v>1</v>
      </c>
      <c r="B6" s="27">
        <v>43014</v>
      </c>
      <c r="C6" s="27" t="s">
        <v>235</v>
      </c>
      <c r="D6" s="27">
        <v>40949</v>
      </c>
      <c r="E6" s="72" t="s">
        <v>261</v>
      </c>
      <c r="F6" s="72" t="s">
        <v>262</v>
      </c>
      <c r="G6" s="27">
        <v>6200002849</v>
      </c>
      <c r="H6" s="51">
        <v>44979</v>
      </c>
      <c r="I6" s="51">
        <v>44973</v>
      </c>
      <c r="J6" s="73">
        <v>410550</v>
      </c>
      <c r="K6" s="112">
        <v>410550</v>
      </c>
      <c r="L6" s="113">
        <v>5000</v>
      </c>
      <c r="M6" s="52" t="s">
        <v>289</v>
      </c>
      <c r="N6" s="54" t="s">
        <v>285</v>
      </c>
      <c r="O6" s="73">
        <v>394695</v>
      </c>
      <c r="P6" s="73">
        <v>8055</v>
      </c>
      <c r="Q6" s="73">
        <v>0</v>
      </c>
      <c r="R6" s="53" t="s">
        <v>308</v>
      </c>
      <c r="S6" s="114">
        <v>0</v>
      </c>
      <c r="T6" s="114">
        <v>0</v>
      </c>
      <c r="U6" s="73">
        <v>7800</v>
      </c>
      <c r="V6" s="114">
        <v>0</v>
      </c>
      <c r="W6" s="114">
        <v>0</v>
      </c>
      <c r="X6" s="114">
        <v>0</v>
      </c>
      <c r="Y6" s="114">
        <v>0</v>
      </c>
    </row>
    <row r="7" spans="1:25" s="24" customFormat="1" x14ac:dyDescent="0.3">
      <c r="A7" s="26">
        <v>2</v>
      </c>
      <c r="B7" s="27">
        <v>55744</v>
      </c>
      <c r="C7" s="27" t="s">
        <v>244</v>
      </c>
      <c r="D7" s="27">
        <v>2000511</v>
      </c>
      <c r="E7" s="72" t="s">
        <v>265</v>
      </c>
      <c r="F7" s="72" t="s">
        <v>266</v>
      </c>
      <c r="G7" s="27">
        <v>6000007268</v>
      </c>
      <c r="H7" s="51">
        <v>45348</v>
      </c>
      <c r="I7" s="51">
        <v>45161</v>
      </c>
      <c r="J7" s="73">
        <v>62800</v>
      </c>
      <c r="K7" s="112">
        <v>62800</v>
      </c>
      <c r="L7" s="113">
        <v>62800</v>
      </c>
      <c r="M7" s="52" t="s">
        <v>289</v>
      </c>
      <c r="N7" s="54">
        <v>45363</v>
      </c>
      <c r="O7" s="73">
        <v>61544</v>
      </c>
      <c r="P7" s="73">
        <v>1256</v>
      </c>
      <c r="Q7" s="73">
        <v>0</v>
      </c>
      <c r="R7" s="53">
        <v>800568331</v>
      </c>
      <c r="S7" s="114">
        <v>0</v>
      </c>
      <c r="T7" s="114">
        <v>0</v>
      </c>
      <c r="U7" s="73">
        <v>0</v>
      </c>
      <c r="V7" s="114">
        <v>0</v>
      </c>
      <c r="W7" s="114">
        <v>0</v>
      </c>
      <c r="X7" s="114">
        <v>0</v>
      </c>
      <c r="Y7" s="114">
        <v>0</v>
      </c>
    </row>
    <row r="8" spans="1:25" s="24" customFormat="1" x14ac:dyDescent="0.3">
      <c r="A8" s="26">
        <v>3</v>
      </c>
      <c r="B8" s="27">
        <v>56314</v>
      </c>
      <c r="C8" s="27" t="s">
        <v>245</v>
      </c>
      <c r="D8" s="27">
        <v>2000650</v>
      </c>
      <c r="E8" s="72" t="s">
        <v>271</v>
      </c>
      <c r="F8" s="72" t="s">
        <v>272</v>
      </c>
      <c r="G8" s="27">
        <v>6000007651</v>
      </c>
      <c r="H8" s="51">
        <v>45378</v>
      </c>
      <c r="I8" s="51">
        <v>45352</v>
      </c>
      <c r="J8" s="73">
        <v>315550</v>
      </c>
      <c r="K8" s="112">
        <v>315550</v>
      </c>
      <c r="L8" s="113">
        <v>315550</v>
      </c>
      <c r="M8" s="52" t="s">
        <v>289</v>
      </c>
      <c r="N8" s="54">
        <v>45394</v>
      </c>
      <c r="O8" s="73">
        <v>309239</v>
      </c>
      <c r="P8" s="73">
        <v>6311</v>
      </c>
      <c r="Q8" s="73">
        <v>0</v>
      </c>
      <c r="R8" s="53">
        <v>800573092</v>
      </c>
      <c r="S8" s="114">
        <v>0</v>
      </c>
      <c r="T8" s="114">
        <v>0</v>
      </c>
      <c r="U8" s="73">
        <v>0</v>
      </c>
      <c r="V8" s="114">
        <v>0</v>
      </c>
      <c r="W8" s="114">
        <v>0</v>
      </c>
      <c r="X8" s="114">
        <v>0</v>
      </c>
      <c r="Y8" s="114">
        <v>0</v>
      </c>
    </row>
    <row r="9" spans="1:25" s="24" customFormat="1" x14ac:dyDescent="0.3">
      <c r="A9" s="26">
        <v>4</v>
      </c>
      <c r="B9" s="27">
        <v>57045</v>
      </c>
      <c r="C9" s="27" t="s">
        <v>246</v>
      </c>
      <c r="D9" s="27">
        <v>30539</v>
      </c>
      <c r="E9" s="72" t="s">
        <v>273</v>
      </c>
      <c r="F9" s="72" t="s">
        <v>274</v>
      </c>
      <c r="G9" s="27">
        <v>3760005308</v>
      </c>
      <c r="H9" s="51">
        <v>45378</v>
      </c>
      <c r="I9" s="51">
        <v>45369</v>
      </c>
      <c r="J9" s="73">
        <v>418050</v>
      </c>
      <c r="K9" s="112">
        <v>418050</v>
      </c>
      <c r="L9" s="113">
        <v>418050</v>
      </c>
      <c r="M9" s="52" t="s">
        <v>289</v>
      </c>
      <c r="N9" s="54">
        <v>45394</v>
      </c>
      <c r="O9" s="73">
        <v>409689</v>
      </c>
      <c r="P9" s="73">
        <v>8361</v>
      </c>
      <c r="Q9" s="73">
        <v>0</v>
      </c>
      <c r="R9" s="53">
        <v>800573092</v>
      </c>
      <c r="S9" s="114">
        <v>0</v>
      </c>
      <c r="T9" s="114">
        <v>0</v>
      </c>
      <c r="U9" s="73">
        <v>0</v>
      </c>
      <c r="V9" s="114">
        <v>0</v>
      </c>
      <c r="W9" s="114">
        <v>0</v>
      </c>
      <c r="X9" s="114">
        <v>0</v>
      </c>
      <c r="Y9" s="114">
        <v>0</v>
      </c>
    </row>
    <row r="10" spans="1:25" s="24" customFormat="1" x14ac:dyDescent="0.3">
      <c r="A10" s="26">
        <v>5</v>
      </c>
      <c r="B10" s="27">
        <v>51092</v>
      </c>
      <c r="C10" s="27" t="s">
        <v>239</v>
      </c>
      <c r="D10" s="27">
        <v>2000511</v>
      </c>
      <c r="E10" s="72" t="s">
        <v>265</v>
      </c>
      <c r="F10" s="72" t="s">
        <v>266</v>
      </c>
      <c r="G10" s="27">
        <v>6000007268</v>
      </c>
      <c r="H10" s="51">
        <v>45211</v>
      </c>
      <c r="I10" s="51">
        <v>45203</v>
      </c>
      <c r="J10" s="73">
        <v>64500</v>
      </c>
      <c r="K10" s="112">
        <v>64500</v>
      </c>
      <c r="L10" s="113">
        <v>64500</v>
      </c>
      <c r="M10" s="52" t="s">
        <v>289</v>
      </c>
      <c r="N10" s="54">
        <v>45226</v>
      </c>
      <c r="O10" s="73">
        <v>64500</v>
      </c>
      <c r="P10" s="73">
        <v>0</v>
      </c>
      <c r="Q10" s="73">
        <v>0</v>
      </c>
      <c r="R10" s="53">
        <v>800547666</v>
      </c>
      <c r="S10" s="114">
        <v>0</v>
      </c>
      <c r="T10" s="114">
        <v>0</v>
      </c>
      <c r="U10" s="73">
        <v>0</v>
      </c>
      <c r="V10" s="114">
        <v>0</v>
      </c>
      <c r="W10" s="114">
        <v>0</v>
      </c>
      <c r="X10" s="114">
        <v>0</v>
      </c>
      <c r="Y10" s="114">
        <v>0</v>
      </c>
    </row>
    <row r="11" spans="1:25" s="24" customFormat="1" x14ac:dyDescent="0.3">
      <c r="A11" s="26">
        <v>6</v>
      </c>
      <c r="B11" s="27">
        <v>33465</v>
      </c>
      <c r="C11" s="27" t="s">
        <v>204</v>
      </c>
      <c r="D11" s="27"/>
      <c r="E11" s="72"/>
      <c r="F11" s="72"/>
      <c r="G11" s="27"/>
      <c r="H11" s="51"/>
      <c r="I11" s="51"/>
      <c r="J11" s="112">
        <v>235475</v>
      </c>
      <c r="K11" s="112">
        <v>235475</v>
      </c>
      <c r="L11" s="113">
        <v>18225</v>
      </c>
      <c r="M11" s="52" t="s">
        <v>286</v>
      </c>
      <c r="N11" s="54"/>
      <c r="O11" s="73">
        <v>0</v>
      </c>
      <c r="P11" s="73">
        <v>0</v>
      </c>
      <c r="Q11" s="73">
        <v>0</v>
      </c>
      <c r="R11" s="53">
        <v>0</v>
      </c>
      <c r="S11" s="114">
        <v>0</v>
      </c>
      <c r="T11" s="114">
        <v>0</v>
      </c>
      <c r="U11" s="114">
        <v>0</v>
      </c>
      <c r="V11" s="114">
        <v>235475</v>
      </c>
      <c r="W11" s="114">
        <v>0</v>
      </c>
      <c r="X11" s="114">
        <v>0</v>
      </c>
      <c r="Y11" s="114">
        <v>235475</v>
      </c>
    </row>
    <row r="12" spans="1:25" s="24" customFormat="1" x14ac:dyDescent="0.3">
      <c r="A12" s="26">
        <v>7</v>
      </c>
      <c r="B12" s="27">
        <v>45170</v>
      </c>
      <c r="C12" s="27" t="s">
        <v>222</v>
      </c>
      <c r="D12" s="27"/>
      <c r="E12" s="72"/>
      <c r="F12" s="72"/>
      <c r="G12" s="27"/>
      <c r="H12" s="51"/>
      <c r="I12" s="51"/>
      <c r="J12" s="112">
        <v>622600</v>
      </c>
      <c r="K12" s="112">
        <v>622600</v>
      </c>
      <c r="L12" s="113">
        <v>622600</v>
      </c>
      <c r="M12" s="52" t="s">
        <v>287</v>
      </c>
      <c r="N12" s="54"/>
      <c r="O12" s="73">
        <v>0</v>
      </c>
      <c r="P12" s="73">
        <v>0</v>
      </c>
      <c r="Q12" s="73">
        <v>0</v>
      </c>
      <c r="R12" s="53">
        <v>0</v>
      </c>
      <c r="S12" s="114">
        <v>0</v>
      </c>
      <c r="T12" s="114">
        <v>0</v>
      </c>
      <c r="U12" s="114">
        <v>0</v>
      </c>
      <c r="V12" s="114">
        <v>622600</v>
      </c>
      <c r="W12" s="114">
        <v>0</v>
      </c>
      <c r="X12" s="114">
        <v>0</v>
      </c>
      <c r="Y12" s="114">
        <v>622600</v>
      </c>
    </row>
    <row r="13" spans="1:25" s="24" customFormat="1" x14ac:dyDescent="0.3">
      <c r="A13" s="26">
        <v>8</v>
      </c>
      <c r="B13" s="27">
        <v>137919</v>
      </c>
      <c r="C13" s="27" t="s">
        <v>182</v>
      </c>
      <c r="D13" s="27"/>
      <c r="E13" s="72"/>
      <c r="F13" s="72"/>
      <c r="G13" s="27"/>
      <c r="H13" s="51"/>
      <c r="I13" s="51"/>
      <c r="J13" s="112">
        <v>31900</v>
      </c>
      <c r="K13" s="112">
        <v>31900</v>
      </c>
      <c r="L13" s="113">
        <v>31900</v>
      </c>
      <c r="M13" s="52" t="s">
        <v>288</v>
      </c>
      <c r="N13" s="54"/>
      <c r="O13" s="73">
        <v>0</v>
      </c>
      <c r="P13" s="73">
        <v>0</v>
      </c>
      <c r="Q13" s="73">
        <v>0</v>
      </c>
      <c r="R13" s="53">
        <v>0</v>
      </c>
      <c r="S13" s="114">
        <v>0</v>
      </c>
      <c r="T13" s="114">
        <v>0</v>
      </c>
      <c r="U13" s="114">
        <v>0</v>
      </c>
      <c r="V13" s="114">
        <v>0</v>
      </c>
      <c r="W13" s="114">
        <v>31900</v>
      </c>
      <c r="X13" s="114">
        <v>0</v>
      </c>
      <c r="Y13" s="114">
        <v>0</v>
      </c>
    </row>
    <row r="14" spans="1:25" s="24" customFormat="1" x14ac:dyDescent="0.3">
      <c r="A14" s="26">
        <v>9</v>
      </c>
      <c r="B14" s="27">
        <v>138007</v>
      </c>
      <c r="C14" s="27" t="s">
        <v>183</v>
      </c>
      <c r="D14" s="27"/>
      <c r="E14" s="72"/>
      <c r="F14" s="72"/>
      <c r="G14" s="27"/>
      <c r="H14" s="51"/>
      <c r="I14" s="51"/>
      <c r="J14" s="112">
        <v>229094</v>
      </c>
      <c r="K14" s="112">
        <v>229094</v>
      </c>
      <c r="L14" s="113">
        <v>33125</v>
      </c>
      <c r="M14" s="52" t="s">
        <v>288</v>
      </c>
      <c r="N14" s="54"/>
      <c r="O14" s="73">
        <v>0</v>
      </c>
      <c r="P14" s="73">
        <v>0</v>
      </c>
      <c r="Q14" s="73">
        <v>0</v>
      </c>
      <c r="R14" s="53">
        <v>0</v>
      </c>
      <c r="S14" s="114">
        <v>0</v>
      </c>
      <c r="T14" s="114">
        <v>0</v>
      </c>
      <c r="U14" s="114">
        <v>0</v>
      </c>
      <c r="V14" s="114">
        <v>0</v>
      </c>
      <c r="W14" s="114">
        <v>229094</v>
      </c>
      <c r="X14" s="114">
        <v>0</v>
      </c>
      <c r="Y14" s="114">
        <v>0</v>
      </c>
    </row>
    <row r="15" spans="1:25" s="24" customFormat="1" x14ac:dyDescent="0.3">
      <c r="A15" s="26">
        <v>10</v>
      </c>
      <c r="B15" s="27">
        <v>132852</v>
      </c>
      <c r="C15" s="27" t="s">
        <v>184</v>
      </c>
      <c r="D15" s="27"/>
      <c r="E15" s="72"/>
      <c r="F15" s="72"/>
      <c r="G15" s="27"/>
      <c r="H15" s="51"/>
      <c r="I15" s="51"/>
      <c r="J15" s="112">
        <v>69100</v>
      </c>
      <c r="K15" s="112">
        <v>69100</v>
      </c>
      <c r="L15" s="113">
        <v>69100</v>
      </c>
      <c r="M15" s="52" t="s">
        <v>288</v>
      </c>
      <c r="N15" s="54"/>
      <c r="O15" s="73">
        <v>0</v>
      </c>
      <c r="P15" s="73">
        <v>0</v>
      </c>
      <c r="Q15" s="73">
        <v>0</v>
      </c>
      <c r="R15" s="53">
        <v>0</v>
      </c>
      <c r="S15" s="114">
        <v>0</v>
      </c>
      <c r="T15" s="114">
        <v>0</v>
      </c>
      <c r="U15" s="114">
        <v>0</v>
      </c>
      <c r="V15" s="114">
        <v>0</v>
      </c>
      <c r="W15" s="114">
        <v>69100</v>
      </c>
      <c r="X15" s="114">
        <v>0</v>
      </c>
      <c r="Y15" s="114">
        <v>0</v>
      </c>
    </row>
    <row r="16" spans="1:25" s="24" customFormat="1" x14ac:dyDescent="0.3">
      <c r="A16" s="26">
        <v>11</v>
      </c>
      <c r="B16" s="27">
        <v>133981</v>
      </c>
      <c r="C16" s="27" t="s">
        <v>185</v>
      </c>
      <c r="D16" s="27"/>
      <c r="E16" s="72"/>
      <c r="F16" s="72"/>
      <c r="G16" s="27"/>
      <c r="H16" s="51"/>
      <c r="I16" s="51"/>
      <c r="J16" s="112">
        <v>345935</v>
      </c>
      <c r="K16" s="112">
        <v>345935</v>
      </c>
      <c r="L16" s="113">
        <v>345935</v>
      </c>
      <c r="M16" s="52" t="s">
        <v>288</v>
      </c>
      <c r="N16" s="54"/>
      <c r="O16" s="73">
        <v>0</v>
      </c>
      <c r="P16" s="73">
        <v>0</v>
      </c>
      <c r="Q16" s="73">
        <v>0</v>
      </c>
      <c r="R16" s="53">
        <v>0</v>
      </c>
      <c r="S16" s="114">
        <v>0</v>
      </c>
      <c r="T16" s="114">
        <v>0</v>
      </c>
      <c r="U16" s="114">
        <v>0</v>
      </c>
      <c r="V16" s="114">
        <v>0</v>
      </c>
      <c r="W16" s="114">
        <v>345935</v>
      </c>
      <c r="X16" s="114">
        <v>0</v>
      </c>
      <c r="Y16" s="114">
        <v>0</v>
      </c>
    </row>
    <row r="17" spans="1:25" s="24" customFormat="1" x14ac:dyDescent="0.3">
      <c r="A17" s="26">
        <v>12</v>
      </c>
      <c r="B17" s="27">
        <v>134239</v>
      </c>
      <c r="C17" s="27" t="s">
        <v>186</v>
      </c>
      <c r="D17" s="27"/>
      <c r="E17" s="72"/>
      <c r="F17" s="72"/>
      <c r="G17" s="27"/>
      <c r="H17" s="51"/>
      <c r="I17" s="51"/>
      <c r="J17" s="112">
        <v>421900</v>
      </c>
      <c r="K17" s="112">
        <v>421900</v>
      </c>
      <c r="L17" s="113">
        <v>421900</v>
      </c>
      <c r="M17" s="52" t="s">
        <v>288</v>
      </c>
      <c r="N17" s="54"/>
      <c r="O17" s="73">
        <v>0</v>
      </c>
      <c r="P17" s="73">
        <v>0</v>
      </c>
      <c r="Q17" s="73">
        <v>0</v>
      </c>
      <c r="R17" s="53">
        <v>0</v>
      </c>
      <c r="S17" s="114">
        <v>0</v>
      </c>
      <c r="T17" s="114">
        <v>0</v>
      </c>
      <c r="U17" s="114">
        <v>0</v>
      </c>
      <c r="V17" s="114">
        <v>0</v>
      </c>
      <c r="W17" s="114">
        <v>421900</v>
      </c>
      <c r="X17" s="114">
        <v>0</v>
      </c>
      <c r="Y17" s="114">
        <v>0</v>
      </c>
    </row>
    <row r="18" spans="1:25" s="24" customFormat="1" x14ac:dyDescent="0.3">
      <c r="A18" s="26">
        <v>13</v>
      </c>
      <c r="B18" s="27">
        <v>134548</v>
      </c>
      <c r="C18" s="27" t="s">
        <v>187</v>
      </c>
      <c r="D18" s="27"/>
      <c r="E18" s="72"/>
      <c r="F18" s="72"/>
      <c r="G18" s="27"/>
      <c r="H18" s="51"/>
      <c r="I18" s="51"/>
      <c r="J18" s="112">
        <v>145000</v>
      </c>
      <c r="K18" s="112">
        <v>145000</v>
      </c>
      <c r="L18" s="113">
        <v>145000</v>
      </c>
      <c r="M18" s="52" t="s">
        <v>288</v>
      </c>
      <c r="N18" s="54"/>
      <c r="O18" s="73">
        <v>0</v>
      </c>
      <c r="P18" s="73">
        <v>0</v>
      </c>
      <c r="Q18" s="73">
        <v>0</v>
      </c>
      <c r="R18" s="53">
        <v>0</v>
      </c>
      <c r="S18" s="114">
        <v>0</v>
      </c>
      <c r="T18" s="114">
        <v>0</v>
      </c>
      <c r="U18" s="114">
        <v>0</v>
      </c>
      <c r="V18" s="114">
        <v>0</v>
      </c>
      <c r="W18" s="114">
        <v>145000</v>
      </c>
      <c r="X18" s="114">
        <v>0</v>
      </c>
      <c r="Y18" s="114">
        <v>0</v>
      </c>
    </row>
    <row r="19" spans="1:25" s="24" customFormat="1" x14ac:dyDescent="0.3">
      <c r="A19" s="26">
        <v>14</v>
      </c>
      <c r="B19" s="27">
        <v>136208</v>
      </c>
      <c r="C19" s="27" t="s">
        <v>188</v>
      </c>
      <c r="D19" s="27"/>
      <c r="E19" s="72"/>
      <c r="F19" s="72"/>
      <c r="G19" s="27"/>
      <c r="H19" s="51"/>
      <c r="I19" s="51"/>
      <c r="J19" s="112">
        <v>173000</v>
      </c>
      <c r="K19" s="112">
        <v>173000</v>
      </c>
      <c r="L19" s="113">
        <v>173000</v>
      </c>
      <c r="M19" s="52" t="s">
        <v>288</v>
      </c>
      <c r="N19" s="54"/>
      <c r="O19" s="73">
        <v>0</v>
      </c>
      <c r="P19" s="73">
        <v>0</v>
      </c>
      <c r="Q19" s="73">
        <v>0</v>
      </c>
      <c r="R19" s="53">
        <v>0</v>
      </c>
      <c r="S19" s="114">
        <v>0</v>
      </c>
      <c r="T19" s="114">
        <v>0</v>
      </c>
      <c r="U19" s="114">
        <v>0</v>
      </c>
      <c r="V19" s="114">
        <v>0</v>
      </c>
      <c r="W19" s="114">
        <v>173000</v>
      </c>
      <c r="X19" s="114">
        <v>0</v>
      </c>
      <c r="Y19" s="114">
        <v>0</v>
      </c>
    </row>
    <row r="20" spans="1:25" s="24" customFormat="1" x14ac:dyDescent="0.3">
      <c r="A20" s="26">
        <v>15</v>
      </c>
      <c r="B20" s="27">
        <v>139953</v>
      </c>
      <c r="C20" s="27" t="s">
        <v>189</v>
      </c>
      <c r="D20" s="27"/>
      <c r="E20" s="72"/>
      <c r="F20" s="72"/>
      <c r="G20" s="27"/>
      <c r="H20" s="51"/>
      <c r="I20" s="51"/>
      <c r="J20" s="112">
        <v>523097</v>
      </c>
      <c r="K20" s="112">
        <v>523097</v>
      </c>
      <c r="L20" s="113">
        <v>36100</v>
      </c>
      <c r="M20" s="52" t="s">
        <v>288</v>
      </c>
      <c r="N20" s="54"/>
      <c r="O20" s="73">
        <v>0</v>
      </c>
      <c r="P20" s="73">
        <v>0</v>
      </c>
      <c r="Q20" s="73">
        <v>0</v>
      </c>
      <c r="R20" s="53">
        <v>0</v>
      </c>
      <c r="S20" s="114">
        <v>0</v>
      </c>
      <c r="T20" s="114">
        <v>0</v>
      </c>
      <c r="U20" s="114">
        <v>0</v>
      </c>
      <c r="V20" s="114">
        <v>0</v>
      </c>
      <c r="W20" s="114">
        <v>523097</v>
      </c>
      <c r="X20" s="114">
        <v>0</v>
      </c>
      <c r="Y20" s="114">
        <v>0</v>
      </c>
    </row>
    <row r="21" spans="1:25" s="24" customFormat="1" x14ac:dyDescent="0.3">
      <c r="A21" s="26">
        <v>16</v>
      </c>
      <c r="B21" s="27">
        <v>142978</v>
      </c>
      <c r="C21" s="27" t="s">
        <v>190</v>
      </c>
      <c r="D21" s="27"/>
      <c r="E21" s="72"/>
      <c r="F21" s="72"/>
      <c r="G21" s="27"/>
      <c r="H21" s="51"/>
      <c r="I21" s="51"/>
      <c r="J21" s="112">
        <v>708311</v>
      </c>
      <c r="K21" s="112">
        <v>708311</v>
      </c>
      <c r="L21" s="113">
        <v>194290</v>
      </c>
      <c r="M21" s="52" t="s">
        <v>288</v>
      </c>
      <c r="N21" s="54"/>
      <c r="O21" s="73">
        <v>0</v>
      </c>
      <c r="P21" s="73">
        <v>0</v>
      </c>
      <c r="Q21" s="73">
        <v>0</v>
      </c>
      <c r="R21" s="53">
        <v>0</v>
      </c>
      <c r="S21" s="114">
        <v>0</v>
      </c>
      <c r="T21" s="114">
        <v>0</v>
      </c>
      <c r="U21" s="114">
        <v>0</v>
      </c>
      <c r="V21" s="114">
        <v>0</v>
      </c>
      <c r="W21" s="114">
        <v>708311</v>
      </c>
      <c r="X21" s="114">
        <v>0</v>
      </c>
      <c r="Y21" s="114">
        <v>0</v>
      </c>
    </row>
    <row r="22" spans="1:25" s="24" customFormat="1" x14ac:dyDescent="0.3">
      <c r="A22" s="26">
        <v>17</v>
      </c>
      <c r="B22" s="27">
        <v>144045</v>
      </c>
      <c r="C22" s="27" t="s">
        <v>191</v>
      </c>
      <c r="D22" s="27"/>
      <c r="E22" s="72"/>
      <c r="F22" s="72"/>
      <c r="G22" s="27"/>
      <c r="H22" s="51"/>
      <c r="I22" s="51"/>
      <c r="J22" s="112">
        <v>81750</v>
      </c>
      <c r="K22" s="112">
        <v>81750</v>
      </c>
      <c r="L22" s="113">
        <v>41400</v>
      </c>
      <c r="M22" s="52" t="s">
        <v>288</v>
      </c>
      <c r="N22" s="54"/>
      <c r="O22" s="73">
        <v>0</v>
      </c>
      <c r="P22" s="73">
        <v>0</v>
      </c>
      <c r="Q22" s="73">
        <v>0</v>
      </c>
      <c r="R22" s="53">
        <v>0</v>
      </c>
      <c r="S22" s="114">
        <v>0</v>
      </c>
      <c r="T22" s="114">
        <v>0</v>
      </c>
      <c r="U22" s="114">
        <v>0</v>
      </c>
      <c r="V22" s="114">
        <v>0</v>
      </c>
      <c r="W22" s="114">
        <v>81750</v>
      </c>
      <c r="X22" s="114">
        <v>0</v>
      </c>
      <c r="Y22" s="114">
        <v>0</v>
      </c>
    </row>
    <row r="23" spans="1:25" s="24" customFormat="1" x14ac:dyDescent="0.3">
      <c r="A23" s="26">
        <v>18</v>
      </c>
      <c r="B23" s="27">
        <v>177459</v>
      </c>
      <c r="C23" s="27" t="s">
        <v>192</v>
      </c>
      <c r="D23" s="27"/>
      <c r="E23" s="72"/>
      <c r="F23" s="72"/>
      <c r="G23" s="27"/>
      <c r="H23" s="51"/>
      <c r="I23" s="51"/>
      <c r="J23" s="112">
        <v>133250</v>
      </c>
      <c r="K23" s="112">
        <v>133250</v>
      </c>
      <c r="L23" s="113">
        <v>133250</v>
      </c>
      <c r="M23" s="52" t="s">
        <v>288</v>
      </c>
      <c r="N23" s="54"/>
      <c r="O23" s="73">
        <v>0</v>
      </c>
      <c r="P23" s="73">
        <v>0</v>
      </c>
      <c r="Q23" s="73">
        <v>0</v>
      </c>
      <c r="R23" s="53">
        <v>0</v>
      </c>
      <c r="S23" s="114">
        <v>0</v>
      </c>
      <c r="T23" s="114">
        <v>0</v>
      </c>
      <c r="U23" s="114">
        <v>0</v>
      </c>
      <c r="V23" s="114">
        <v>0</v>
      </c>
      <c r="W23" s="114">
        <v>133250</v>
      </c>
      <c r="X23" s="114">
        <v>0</v>
      </c>
      <c r="Y23" s="114">
        <v>0</v>
      </c>
    </row>
    <row r="24" spans="1:25" s="24" customFormat="1" x14ac:dyDescent="0.3">
      <c r="A24" s="26">
        <v>19</v>
      </c>
      <c r="B24" s="27">
        <v>184609</v>
      </c>
      <c r="C24" s="27" t="s">
        <v>193</v>
      </c>
      <c r="D24" s="27"/>
      <c r="E24" s="72"/>
      <c r="F24" s="72"/>
      <c r="G24" s="27"/>
      <c r="H24" s="51"/>
      <c r="I24" s="51"/>
      <c r="J24" s="112">
        <v>37200</v>
      </c>
      <c r="K24" s="112">
        <v>37200</v>
      </c>
      <c r="L24" s="113">
        <v>1700</v>
      </c>
      <c r="M24" s="52" t="s">
        <v>288</v>
      </c>
      <c r="N24" s="54"/>
      <c r="O24" s="73">
        <v>0</v>
      </c>
      <c r="P24" s="73">
        <v>0</v>
      </c>
      <c r="Q24" s="73">
        <v>0</v>
      </c>
      <c r="R24" s="53">
        <v>0</v>
      </c>
      <c r="S24" s="114">
        <v>0</v>
      </c>
      <c r="T24" s="114">
        <v>0</v>
      </c>
      <c r="U24" s="114">
        <v>0</v>
      </c>
      <c r="V24" s="114">
        <v>0</v>
      </c>
      <c r="W24" s="114">
        <v>37200</v>
      </c>
      <c r="X24" s="114">
        <v>0</v>
      </c>
      <c r="Y24" s="114">
        <v>0</v>
      </c>
    </row>
    <row r="25" spans="1:25" s="24" customFormat="1" x14ac:dyDescent="0.3">
      <c r="A25" s="26">
        <v>20</v>
      </c>
      <c r="B25" s="27">
        <v>281817</v>
      </c>
      <c r="C25" s="27" t="s">
        <v>200</v>
      </c>
      <c r="D25" s="27"/>
      <c r="E25" s="72"/>
      <c r="F25" s="72"/>
      <c r="G25" s="27"/>
      <c r="H25" s="51"/>
      <c r="I25" s="51"/>
      <c r="J25" s="112">
        <v>3153554</v>
      </c>
      <c r="K25" s="112">
        <v>3153554</v>
      </c>
      <c r="L25" s="113">
        <v>776467</v>
      </c>
      <c r="M25" s="52" t="s">
        <v>288</v>
      </c>
      <c r="N25" s="54"/>
      <c r="O25" s="73">
        <v>0</v>
      </c>
      <c r="P25" s="73">
        <v>0</v>
      </c>
      <c r="Q25" s="73">
        <v>0</v>
      </c>
      <c r="R25" s="53">
        <v>0</v>
      </c>
      <c r="S25" s="114">
        <v>0</v>
      </c>
      <c r="T25" s="114">
        <v>0</v>
      </c>
      <c r="U25" s="114">
        <v>0</v>
      </c>
      <c r="V25" s="114">
        <v>0</v>
      </c>
      <c r="W25" s="114">
        <v>3153554</v>
      </c>
      <c r="X25" s="114">
        <v>0</v>
      </c>
      <c r="Y25" s="114">
        <v>0</v>
      </c>
    </row>
    <row r="26" spans="1:25" s="24" customFormat="1" x14ac:dyDescent="0.3">
      <c r="A26" s="26">
        <v>21</v>
      </c>
      <c r="B26" s="27">
        <v>291421</v>
      </c>
      <c r="C26" s="27" t="s">
        <v>201</v>
      </c>
      <c r="D26" s="27"/>
      <c r="E26" s="72"/>
      <c r="F26" s="72"/>
      <c r="G26" s="27"/>
      <c r="H26" s="51"/>
      <c r="I26" s="51"/>
      <c r="J26" s="112">
        <v>2498728</v>
      </c>
      <c r="K26" s="112">
        <v>2498728</v>
      </c>
      <c r="L26" s="113">
        <v>22879</v>
      </c>
      <c r="M26" s="52" t="s">
        <v>288</v>
      </c>
      <c r="N26" s="54"/>
      <c r="O26" s="73">
        <v>0</v>
      </c>
      <c r="P26" s="73">
        <v>0</v>
      </c>
      <c r="Q26" s="73">
        <v>0</v>
      </c>
      <c r="R26" s="53">
        <v>0</v>
      </c>
      <c r="S26" s="114">
        <v>0</v>
      </c>
      <c r="T26" s="114">
        <v>0</v>
      </c>
      <c r="U26" s="114">
        <v>0</v>
      </c>
      <c r="V26" s="114">
        <v>0</v>
      </c>
      <c r="W26" s="114">
        <v>2498728</v>
      </c>
      <c r="X26" s="114">
        <v>0</v>
      </c>
      <c r="Y26" s="114">
        <v>0</v>
      </c>
    </row>
    <row r="27" spans="1:25" s="24" customFormat="1" x14ac:dyDescent="0.3">
      <c r="A27" s="26">
        <v>22</v>
      </c>
      <c r="B27" s="27">
        <v>345017</v>
      </c>
      <c r="C27" s="27" t="s">
        <v>203</v>
      </c>
      <c r="D27" s="27"/>
      <c r="E27" s="72"/>
      <c r="F27" s="72"/>
      <c r="G27" s="27"/>
      <c r="H27" s="51"/>
      <c r="I27" s="51"/>
      <c r="J27" s="112">
        <v>2500000</v>
      </c>
      <c r="K27" s="112">
        <v>2500000</v>
      </c>
      <c r="L27" s="113">
        <v>229592</v>
      </c>
      <c r="M27" s="52" t="s">
        <v>288</v>
      </c>
      <c r="N27" s="54"/>
      <c r="O27" s="73">
        <v>0</v>
      </c>
      <c r="P27" s="73">
        <v>0</v>
      </c>
      <c r="Q27" s="73">
        <v>0</v>
      </c>
      <c r="R27" s="53">
        <v>0</v>
      </c>
      <c r="S27" s="114">
        <v>0</v>
      </c>
      <c r="T27" s="114">
        <v>0</v>
      </c>
      <c r="U27" s="114">
        <v>0</v>
      </c>
      <c r="V27" s="114">
        <v>0</v>
      </c>
      <c r="W27" s="114">
        <v>2500000</v>
      </c>
      <c r="X27" s="114">
        <v>0</v>
      </c>
      <c r="Y27" s="114">
        <v>0</v>
      </c>
    </row>
    <row r="28" spans="1:25" s="24" customFormat="1" x14ac:dyDescent="0.3">
      <c r="A28" s="26">
        <v>23</v>
      </c>
      <c r="B28" s="27">
        <v>33684</v>
      </c>
      <c r="C28" s="27" t="s">
        <v>205</v>
      </c>
      <c r="D28" s="27"/>
      <c r="E28" s="72"/>
      <c r="F28" s="72"/>
      <c r="G28" s="27"/>
      <c r="H28" s="51"/>
      <c r="I28" s="51"/>
      <c r="J28" s="112">
        <v>680899</v>
      </c>
      <c r="K28" s="112">
        <v>680899</v>
      </c>
      <c r="L28" s="113">
        <v>83411</v>
      </c>
      <c r="M28" s="52" t="s">
        <v>288</v>
      </c>
      <c r="N28" s="54"/>
      <c r="O28" s="73">
        <v>0</v>
      </c>
      <c r="P28" s="73">
        <v>0</v>
      </c>
      <c r="Q28" s="73">
        <v>0</v>
      </c>
      <c r="R28" s="53">
        <v>0</v>
      </c>
      <c r="S28" s="114">
        <v>0</v>
      </c>
      <c r="T28" s="114">
        <v>0</v>
      </c>
      <c r="U28" s="114">
        <v>0</v>
      </c>
      <c r="V28" s="114">
        <v>0</v>
      </c>
      <c r="W28" s="114">
        <v>680899</v>
      </c>
      <c r="X28" s="114">
        <v>0</v>
      </c>
      <c r="Y28" s="114">
        <v>0</v>
      </c>
    </row>
    <row r="29" spans="1:25" s="24" customFormat="1" x14ac:dyDescent="0.3">
      <c r="A29" s="26">
        <v>24</v>
      </c>
      <c r="B29" s="27">
        <v>34275</v>
      </c>
      <c r="C29" s="27" t="s">
        <v>206</v>
      </c>
      <c r="D29" s="27"/>
      <c r="E29" s="72"/>
      <c r="F29" s="72"/>
      <c r="G29" s="27"/>
      <c r="H29" s="51"/>
      <c r="I29" s="51"/>
      <c r="J29" s="112">
        <v>3930465</v>
      </c>
      <c r="K29" s="112">
        <v>3930465</v>
      </c>
      <c r="L29" s="113">
        <v>319750</v>
      </c>
      <c r="M29" s="52" t="s">
        <v>288</v>
      </c>
      <c r="N29" s="54"/>
      <c r="O29" s="73">
        <v>0</v>
      </c>
      <c r="P29" s="73">
        <v>0</v>
      </c>
      <c r="Q29" s="73">
        <v>0</v>
      </c>
      <c r="R29" s="53">
        <v>0</v>
      </c>
      <c r="S29" s="114">
        <v>0</v>
      </c>
      <c r="T29" s="114">
        <v>0</v>
      </c>
      <c r="U29" s="114">
        <v>0</v>
      </c>
      <c r="V29" s="114">
        <v>0</v>
      </c>
      <c r="W29" s="114">
        <v>3930465</v>
      </c>
      <c r="X29" s="114">
        <v>0</v>
      </c>
      <c r="Y29" s="114">
        <v>0</v>
      </c>
    </row>
    <row r="30" spans="1:25" s="24" customFormat="1" x14ac:dyDescent="0.3">
      <c r="A30" s="26">
        <v>25</v>
      </c>
      <c r="B30" s="27">
        <v>34769</v>
      </c>
      <c r="C30" s="27" t="s">
        <v>207</v>
      </c>
      <c r="D30" s="27"/>
      <c r="E30" s="72"/>
      <c r="F30" s="72"/>
      <c r="G30" s="27"/>
      <c r="H30" s="51"/>
      <c r="I30" s="51"/>
      <c r="J30" s="112">
        <v>555125</v>
      </c>
      <c r="K30" s="112">
        <v>555125</v>
      </c>
      <c r="L30" s="113">
        <v>14075</v>
      </c>
      <c r="M30" s="52" t="s">
        <v>288</v>
      </c>
      <c r="N30" s="54"/>
      <c r="O30" s="73">
        <v>0</v>
      </c>
      <c r="P30" s="73">
        <v>0</v>
      </c>
      <c r="Q30" s="73">
        <v>0</v>
      </c>
      <c r="R30" s="53">
        <v>0</v>
      </c>
      <c r="S30" s="114">
        <v>0</v>
      </c>
      <c r="T30" s="114">
        <v>0</v>
      </c>
      <c r="U30" s="114">
        <v>0</v>
      </c>
      <c r="V30" s="114">
        <v>0</v>
      </c>
      <c r="W30" s="114">
        <v>555125</v>
      </c>
      <c r="X30" s="114">
        <v>0</v>
      </c>
      <c r="Y30" s="114">
        <v>0</v>
      </c>
    </row>
    <row r="31" spans="1:25" s="24" customFormat="1" x14ac:dyDescent="0.3">
      <c r="A31" s="26">
        <v>26</v>
      </c>
      <c r="B31" s="27">
        <v>35486</v>
      </c>
      <c r="C31" s="27" t="s">
        <v>208</v>
      </c>
      <c r="D31" s="27"/>
      <c r="E31" s="72"/>
      <c r="F31" s="72"/>
      <c r="G31" s="27"/>
      <c r="H31" s="51"/>
      <c r="I31" s="51"/>
      <c r="J31" s="112">
        <v>715625</v>
      </c>
      <c r="K31" s="112">
        <v>715625</v>
      </c>
      <c r="L31" s="113">
        <v>83685</v>
      </c>
      <c r="M31" s="52" t="s">
        <v>288</v>
      </c>
      <c r="N31" s="54"/>
      <c r="O31" s="73">
        <v>0</v>
      </c>
      <c r="P31" s="73">
        <v>0</v>
      </c>
      <c r="Q31" s="73">
        <v>0</v>
      </c>
      <c r="R31" s="53">
        <v>0</v>
      </c>
      <c r="S31" s="114">
        <v>0</v>
      </c>
      <c r="T31" s="114">
        <v>0</v>
      </c>
      <c r="U31" s="114">
        <v>0</v>
      </c>
      <c r="V31" s="114">
        <v>0</v>
      </c>
      <c r="W31" s="114">
        <v>715625</v>
      </c>
      <c r="X31" s="114">
        <v>0</v>
      </c>
      <c r="Y31" s="114">
        <v>0</v>
      </c>
    </row>
    <row r="32" spans="1:25" s="24" customFormat="1" x14ac:dyDescent="0.3">
      <c r="A32" s="26">
        <v>27</v>
      </c>
      <c r="B32" s="27">
        <v>35822</v>
      </c>
      <c r="C32" s="27" t="s">
        <v>209</v>
      </c>
      <c r="D32" s="27"/>
      <c r="E32" s="72"/>
      <c r="F32" s="72"/>
      <c r="G32" s="27"/>
      <c r="H32" s="51"/>
      <c r="I32" s="51"/>
      <c r="J32" s="112">
        <v>308800</v>
      </c>
      <c r="K32" s="112">
        <v>308800</v>
      </c>
      <c r="L32" s="113">
        <v>63700</v>
      </c>
      <c r="M32" s="52" t="s">
        <v>288</v>
      </c>
      <c r="N32" s="54"/>
      <c r="O32" s="73">
        <v>0</v>
      </c>
      <c r="P32" s="73">
        <v>0</v>
      </c>
      <c r="Q32" s="73">
        <v>0</v>
      </c>
      <c r="R32" s="53">
        <v>0</v>
      </c>
      <c r="S32" s="114">
        <v>0</v>
      </c>
      <c r="T32" s="114">
        <v>0</v>
      </c>
      <c r="U32" s="114">
        <v>0</v>
      </c>
      <c r="V32" s="114">
        <v>0</v>
      </c>
      <c r="W32" s="114">
        <v>308800</v>
      </c>
      <c r="X32" s="114">
        <v>0</v>
      </c>
      <c r="Y32" s="114">
        <v>0</v>
      </c>
    </row>
    <row r="33" spans="1:25" s="24" customFormat="1" x14ac:dyDescent="0.3">
      <c r="A33" s="26">
        <v>28</v>
      </c>
      <c r="B33" s="27">
        <v>35946</v>
      </c>
      <c r="C33" s="27" t="s">
        <v>210</v>
      </c>
      <c r="D33" s="27"/>
      <c r="E33" s="72"/>
      <c r="F33" s="72"/>
      <c r="G33" s="27"/>
      <c r="H33" s="51"/>
      <c r="I33" s="51"/>
      <c r="J33" s="112">
        <v>225175</v>
      </c>
      <c r="K33" s="112">
        <v>225175</v>
      </c>
      <c r="L33" s="113">
        <v>18225</v>
      </c>
      <c r="M33" s="52" t="s">
        <v>288</v>
      </c>
      <c r="N33" s="54"/>
      <c r="O33" s="73">
        <v>0</v>
      </c>
      <c r="P33" s="73">
        <v>0</v>
      </c>
      <c r="Q33" s="73">
        <v>0</v>
      </c>
      <c r="R33" s="53">
        <v>0</v>
      </c>
      <c r="S33" s="114">
        <v>0</v>
      </c>
      <c r="T33" s="114">
        <v>0</v>
      </c>
      <c r="U33" s="114">
        <v>0</v>
      </c>
      <c r="V33" s="114">
        <v>0</v>
      </c>
      <c r="W33" s="114">
        <v>225175</v>
      </c>
      <c r="X33" s="114">
        <v>0</v>
      </c>
      <c r="Y33" s="114">
        <v>0</v>
      </c>
    </row>
    <row r="34" spans="1:25" s="24" customFormat="1" x14ac:dyDescent="0.3">
      <c r="A34" s="26">
        <v>29</v>
      </c>
      <c r="B34" s="27">
        <v>36482</v>
      </c>
      <c r="C34" s="27" t="s">
        <v>211</v>
      </c>
      <c r="D34" s="27"/>
      <c r="E34" s="72"/>
      <c r="F34" s="72"/>
      <c r="G34" s="27"/>
      <c r="H34" s="51"/>
      <c r="I34" s="51"/>
      <c r="J34" s="112">
        <v>56300</v>
      </c>
      <c r="K34" s="112">
        <v>56300</v>
      </c>
      <c r="L34" s="113">
        <v>14075</v>
      </c>
      <c r="M34" s="52" t="s">
        <v>288</v>
      </c>
      <c r="N34" s="54"/>
      <c r="O34" s="73">
        <v>0</v>
      </c>
      <c r="P34" s="73">
        <v>0</v>
      </c>
      <c r="Q34" s="73">
        <v>0</v>
      </c>
      <c r="R34" s="53">
        <v>0</v>
      </c>
      <c r="S34" s="114">
        <v>0</v>
      </c>
      <c r="T34" s="114">
        <v>0</v>
      </c>
      <c r="U34" s="114">
        <v>0</v>
      </c>
      <c r="V34" s="114">
        <v>0</v>
      </c>
      <c r="W34" s="114">
        <v>56300</v>
      </c>
      <c r="X34" s="114">
        <v>0</v>
      </c>
      <c r="Y34" s="114">
        <v>0</v>
      </c>
    </row>
    <row r="35" spans="1:25" s="24" customFormat="1" x14ac:dyDescent="0.3">
      <c r="A35" s="26">
        <v>30</v>
      </c>
      <c r="B35" s="27">
        <v>37528</v>
      </c>
      <c r="C35" s="27" t="s">
        <v>212</v>
      </c>
      <c r="D35" s="27"/>
      <c r="E35" s="72"/>
      <c r="F35" s="72"/>
      <c r="G35" s="27"/>
      <c r="H35" s="51"/>
      <c r="I35" s="51"/>
      <c r="J35" s="112">
        <v>79075</v>
      </c>
      <c r="K35" s="112">
        <v>79075</v>
      </c>
      <c r="L35" s="113">
        <v>79075</v>
      </c>
      <c r="M35" s="52" t="s">
        <v>288</v>
      </c>
      <c r="N35" s="54"/>
      <c r="O35" s="73">
        <v>0</v>
      </c>
      <c r="P35" s="73">
        <v>0</v>
      </c>
      <c r="Q35" s="73">
        <v>0</v>
      </c>
      <c r="R35" s="53">
        <v>0</v>
      </c>
      <c r="S35" s="114">
        <v>0</v>
      </c>
      <c r="T35" s="114">
        <v>0</v>
      </c>
      <c r="U35" s="114">
        <v>0</v>
      </c>
      <c r="V35" s="114">
        <v>0</v>
      </c>
      <c r="W35" s="114">
        <v>79075</v>
      </c>
      <c r="X35" s="114">
        <v>0</v>
      </c>
      <c r="Y35" s="114">
        <v>0</v>
      </c>
    </row>
    <row r="36" spans="1:25" s="24" customFormat="1" x14ac:dyDescent="0.3">
      <c r="A36" s="26">
        <v>31</v>
      </c>
      <c r="B36" s="27">
        <v>37581</v>
      </c>
      <c r="C36" s="27" t="s">
        <v>213</v>
      </c>
      <c r="D36" s="27"/>
      <c r="E36" s="72"/>
      <c r="F36" s="72"/>
      <c r="G36" s="27"/>
      <c r="H36" s="51"/>
      <c r="I36" s="51"/>
      <c r="J36" s="112">
        <v>135850</v>
      </c>
      <c r="K36" s="112">
        <v>135850</v>
      </c>
      <c r="L36" s="113">
        <v>135850</v>
      </c>
      <c r="M36" s="52" t="s">
        <v>288</v>
      </c>
      <c r="N36" s="54"/>
      <c r="O36" s="73">
        <v>0</v>
      </c>
      <c r="P36" s="73">
        <v>0</v>
      </c>
      <c r="Q36" s="73">
        <v>0</v>
      </c>
      <c r="R36" s="53">
        <v>0</v>
      </c>
      <c r="S36" s="114">
        <v>0</v>
      </c>
      <c r="T36" s="114">
        <v>0</v>
      </c>
      <c r="U36" s="114">
        <v>0</v>
      </c>
      <c r="V36" s="114">
        <v>0</v>
      </c>
      <c r="W36" s="114">
        <v>135850</v>
      </c>
      <c r="X36" s="114">
        <v>0</v>
      </c>
      <c r="Y36" s="114">
        <v>0</v>
      </c>
    </row>
    <row r="37" spans="1:25" s="24" customFormat="1" x14ac:dyDescent="0.3">
      <c r="A37" s="26">
        <v>32</v>
      </c>
      <c r="B37" s="27">
        <v>37692</v>
      </c>
      <c r="C37" s="27" t="s">
        <v>214</v>
      </c>
      <c r="D37" s="27"/>
      <c r="E37" s="72"/>
      <c r="F37" s="72"/>
      <c r="G37" s="27"/>
      <c r="H37" s="51"/>
      <c r="I37" s="51"/>
      <c r="J37" s="112">
        <v>154550</v>
      </c>
      <c r="K37" s="112">
        <v>154550</v>
      </c>
      <c r="L37" s="113">
        <v>154550</v>
      </c>
      <c r="M37" s="52" t="s">
        <v>288</v>
      </c>
      <c r="N37" s="54"/>
      <c r="O37" s="73">
        <v>0</v>
      </c>
      <c r="P37" s="73">
        <v>0</v>
      </c>
      <c r="Q37" s="73">
        <v>0</v>
      </c>
      <c r="R37" s="53">
        <v>0</v>
      </c>
      <c r="S37" s="114">
        <v>0</v>
      </c>
      <c r="T37" s="114">
        <v>0</v>
      </c>
      <c r="U37" s="114">
        <v>0</v>
      </c>
      <c r="V37" s="114">
        <v>0</v>
      </c>
      <c r="W37" s="114">
        <v>154550</v>
      </c>
      <c r="X37" s="114">
        <v>0</v>
      </c>
      <c r="Y37" s="114">
        <v>0</v>
      </c>
    </row>
    <row r="38" spans="1:25" s="24" customFormat="1" x14ac:dyDescent="0.3">
      <c r="A38" s="26">
        <v>33</v>
      </c>
      <c r="B38" s="27">
        <v>39943</v>
      </c>
      <c r="C38" s="27" t="s">
        <v>215</v>
      </c>
      <c r="D38" s="27"/>
      <c r="E38" s="72"/>
      <c r="F38" s="72"/>
      <c r="G38" s="27"/>
      <c r="H38" s="51"/>
      <c r="I38" s="51"/>
      <c r="J38" s="112">
        <v>864225</v>
      </c>
      <c r="K38" s="112">
        <v>864225</v>
      </c>
      <c r="L38" s="113">
        <v>864225</v>
      </c>
      <c r="M38" s="52" t="s">
        <v>288</v>
      </c>
      <c r="N38" s="54"/>
      <c r="O38" s="73">
        <v>0</v>
      </c>
      <c r="P38" s="73">
        <v>0</v>
      </c>
      <c r="Q38" s="73">
        <v>0</v>
      </c>
      <c r="R38" s="53">
        <v>0</v>
      </c>
      <c r="S38" s="114">
        <v>0</v>
      </c>
      <c r="T38" s="114">
        <v>0</v>
      </c>
      <c r="U38" s="114">
        <v>0</v>
      </c>
      <c r="V38" s="114">
        <v>0</v>
      </c>
      <c r="W38" s="114">
        <v>864225</v>
      </c>
      <c r="X38" s="114">
        <v>0</v>
      </c>
      <c r="Y38" s="114">
        <v>0</v>
      </c>
    </row>
    <row r="39" spans="1:25" s="24" customFormat="1" x14ac:dyDescent="0.3">
      <c r="A39" s="26">
        <v>34</v>
      </c>
      <c r="B39" s="27">
        <v>40836</v>
      </c>
      <c r="C39" s="27" t="s">
        <v>216</v>
      </c>
      <c r="D39" s="27"/>
      <c r="E39" s="72"/>
      <c r="F39" s="72"/>
      <c r="G39" s="27"/>
      <c r="H39" s="51"/>
      <c r="I39" s="51"/>
      <c r="J39" s="112">
        <v>107300</v>
      </c>
      <c r="K39" s="112">
        <v>107300</v>
      </c>
      <c r="L39" s="113">
        <v>107300</v>
      </c>
      <c r="M39" s="52" t="s">
        <v>288</v>
      </c>
      <c r="N39" s="54"/>
      <c r="O39" s="73">
        <v>0</v>
      </c>
      <c r="P39" s="73">
        <v>0</v>
      </c>
      <c r="Q39" s="73">
        <v>0</v>
      </c>
      <c r="R39" s="53">
        <v>0</v>
      </c>
      <c r="S39" s="114">
        <v>0</v>
      </c>
      <c r="T39" s="114">
        <v>0</v>
      </c>
      <c r="U39" s="114">
        <v>0</v>
      </c>
      <c r="V39" s="114">
        <v>0</v>
      </c>
      <c r="W39" s="114">
        <v>107300</v>
      </c>
      <c r="X39" s="114">
        <v>0</v>
      </c>
      <c r="Y39" s="114">
        <v>0</v>
      </c>
    </row>
    <row r="40" spans="1:25" s="24" customFormat="1" x14ac:dyDescent="0.3">
      <c r="A40" s="26">
        <v>35</v>
      </c>
      <c r="B40" s="27">
        <v>40903</v>
      </c>
      <c r="C40" s="27" t="s">
        <v>217</v>
      </c>
      <c r="D40" s="27"/>
      <c r="E40" s="72"/>
      <c r="F40" s="72"/>
      <c r="G40" s="27"/>
      <c r="H40" s="51"/>
      <c r="I40" s="51"/>
      <c r="J40" s="112">
        <v>127850</v>
      </c>
      <c r="K40" s="112">
        <v>127850</v>
      </c>
      <c r="L40" s="113">
        <v>113775</v>
      </c>
      <c r="M40" s="52" t="s">
        <v>288</v>
      </c>
      <c r="N40" s="54"/>
      <c r="O40" s="73">
        <v>0</v>
      </c>
      <c r="P40" s="73">
        <v>0</v>
      </c>
      <c r="Q40" s="73">
        <v>0</v>
      </c>
      <c r="R40" s="53">
        <v>0</v>
      </c>
      <c r="S40" s="114">
        <v>0</v>
      </c>
      <c r="T40" s="114">
        <v>0</v>
      </c>
      <c r="U40" s="114">
        <v>0</v>
      </c>
      <c r="V40" s="114">
        <v>0</v>
      </c>
      <c r="W40" s="114">
        <v>127850</v>
      </c>
      <c r="X40" s="114">
        <v>0</v>
      </c>
      <c r="Y40" s="114">
        <v>0</v>
      </c>
    </row>
    <row r="41" spans="1:25" s="24" customFormat="1" x14ac:dyDescent="0.3">
      <c r="A41" s="26">
        <v>36</v>
      </c>
      <c r="B41" s="27">
        <v>41077</v>
      </c>
      <c r="C41" s="27" t="s">
        <v>218</v>
      </c>
      <c r="D41" s="27"/>
      <c r="E41" s="72"/>
      <c r="F41" s="72"/>
      <c r="G41" s="27"/>
      <c r="H41" s="51"/>
      <c r="I41" s="51"/>
      <c r="J41" s="112">
        <v>590925</v>
      </c>
      <c r="K41" s="112">
        <v>590925</v>
      </c>
      <c r="L41" s="113">
        <v>590925</v>
      </c>
      <c r="M41" s="52" t="s">
        <v>288</v>
      </c>
      <c r="N41" s="54"/>
      <c r="O41" s="73">
        <v>0</v>
      </c>
      <c r="P41" s="73">
        <v>0</v>
      </c>
      <c r="Q41" s="73">
        <v>0</v>
      </c>
      <c r="R41" s="53">
        <v>0</v>
      </c>
      <c r="S41" s="114">
        <v>0</v>
      </c>
      <c r="T41" s="114">
        <v>0</v>
      </c>
      <c r="U41" s="114">
        <v>0</v>
      </c>
      <c r="V41" s="114">
        <v>0</v>
      </c>
      <c r="W41" s="114">
        <v>590925</v>
      </c>
      <c r="X41" s="114">
        <v>0</v>
      </c>
      <c r="Y41" s="114">
        <v>0</v>
      </c>
    </row>
    <row r="42" spans="1:25" s="24" customFormat="1" x14ac:dyDescent="0.3">
      <c r="A42" s="26">
        <v>37</v>
      </c>
      <c r="B42" s="27">
        <v>41092</v>
      </c>
      <c r="C42" s="27" t="s">
        <v>219</v>
      </c>
      <c r="D42" s="27"/>
      <c r="E42" s="72"/>
      <c r="F42" s="72"/>
      <c r="G42" s="27"/>
      <c r="H42" s="51"/>
      <c r="I42" s="51"/>
      <c r="J42" s="112">
        <v>70025</v>
      </c>
      <c r="K42" s="112">
        <v>70025</v>
      </c>
      <c r="L42" s="113">
        <v>70025</v>
      </c>
      <c r="M42" s="52" t="s">
        <v>288</v>
      </c>
      <c r="N42" s="54"/>
      <c r="O42" s="73">
        <v>0</v>
      </c>
      <c r="P42" s="73">
        <v>0</v>
      </c>
      <c r="Q42" s="73">
        <v>0</v>
      </c>
      <c r="R42" s="53">
        <v>0</v>
      </c>
      <c r="S42" s="114">
        <v>0</v>
      </c>
      <c r="T42" s="114">
        <v>0</v>
      </c>
      <c r="U42" s="114">
        <v>0</v>
      </c>
      <c r="V42" s="114">
        <v>0</v>
      </c>
      <c r="W42" s="114">
        <v>70025</v>
      </c>
      <c r="X42" s="114">
        <v>0</v>
      </c>
      <c r="Y42" s="114">
        <v>0</v>
      </c>
    </row>
    <row r="43" spans="1:25" s="24" customFormat="1" x14ac:dyDescent="0.3">
      <c r="A43" s="26">
        <v>38</v>
      </c>
      <c r="B43" s="27">
        <v>41201</v>
      </c>
      <c r="C43" s="27" t="s">
        <v>220</v>
      </c>
      <c r="D43" s="27"/>
      <c r="E43" s="72"/>
      <c r="F43" s="72"/>
      <c r="G43" s="27"/>
      <c r="H43" s="51"/>
      <c r="I43" s="51"/>
      <c r="J43" s="112">
        <v>57700</v>
      </c>
      <c r="K43" s="112">
        <v>57700</v>
      </c>
      <c r="L43" s="113">
        <v>57700</v>
      </c>
      <c r="M43" s="52" t="s">
        <v>288</v>
      </c>
      <c r="N43" s="54"/>
      <c r="O43" s="73">
        <v>0</v>
      </c>
      <c r="P43" s="73">
        <v>0</v>
      </c>
      <c r="Q43" s="73">
        <v>0</v>
      </c>
      <c r="R43" s="53">
        <v>0</v>
      </c>
      <c r="S43" s="114">
        <v>0</v>
      </c>
      <c r="T43" s="114">
        <v>0</v>
      </c>
      <c r="U43" s="114">
        <v>0</v>
      </c>
      <c r="V43" s="114">
        <v>0</v>
      </c>
      <c r="W43" s="114">
        <v>57700</v>
      </c>
      <c r="X43" s="114">
        <v>0</v>
      </c>
      <c r="Y43" s="114">
        <v>0</v>
      </c>
    </row>
    <row r="44" spans="1:25" s="24" customFormat="1" x14ac:dyDescent="0.3">
      <c r="A44" s="26">
        <v>39</v>
      </c>
      <c r="B44" s="27">
        <v>41700</v>
      </c>
      <c r="C44" s="27" t="s">
        <v>221</v>
      </c>
      <c r="D44" s="27"/>
      <c r="E44" s="72"/>
      <c r="F44" s="72"/>
      <c r="G44" s="27"/>
      <c r="H44" s="51"/>
      <c r="I44" s="51"/>
      <c r="J44" s="112">
        <v>56300</v>
      </c>
      <c r="K44" s="112">
        <v>56300</v>
      </c>
      <c r="L44" s="113">
        <v>56300</v>
      </c>
      <c r="M44" s="52" t="s">
        <v>288</v>
      </c>
      <c r="N44" s="54"/>
      <c r="O44" s="73">
        <v>0</v>
      </c>
      <c r="P44" s="73">
        <v>0</v>
      </c>
      <c r="Q44" s="73">
        <v>0</v>
      </c>
      <c r="R44" s="53">
        <v>0</v>
      </c>
      <c r="S44" s="114">
        <v>0</v>
      </c>
      <c r="T44" s="114">
        <v>0</v>
      </c>
      <c r="U44" s="114">
        <v>0</v>
      </c>
      <c r="V44" s="114">
        <v>0</v>
      </c>
      <c r="W44" s="114">
        <v>56300</v>
      </c>
      <c r="X44" s="114">
        <v>0</v>
      </c>
      <c r="Y44" s="114">
        <v>0</v>
      </c>
    </row>
    <row r="45" spans="1:25" s="24" customFormat="1" x14ac:dyDescent="0.3">
      <c r="A45" s="26">
        <v>40</v>
      </c>
      <c r="B45" s="27">
        <v>48734</v>
      </c>
      <c r="C45" s="27" t="s">
        <v>223</v>
      </c>
      <c r="D45" s="27"/>
      <c r="E45" s="72"/>
      <c r="F45" s="72"/>
      <c r="G45" s="27"/>
      <c r="H45" s="51"/>
      <c r="I45" s="51"/>
      <c r="J45" s="112">
        <v>178150</v>
      </c>
      <c r="K45" s="112">
        <v>178150</v>
      </c>
      <c r="L45" s="113">
        <v>2500</v>
      </c>
      <c r="M45" s="52" t="s">
        <v>288</v>
      </c>
      <c r="N45" s="54"/>
      <c r="O45" s="73">
        <v>0</v>
      </c>
      <c r="P45" s="73">
        <v>0</v>
      </c>
      <c r="Q45" s="73">
        <v>0</v>
      </c>
      <c r="R45" s="53">
        <v>0</v>
      </c>
      <c r="S45" s="114">
        <v>0</v>
      </c>
      <c r="T45" s="114">
        <v>0</v>
      </c>
      <c r="U45" s="114">
        <v>0</v>
      </c>
      <c r="V45" s="114">
        <v>0</v>
      </c>
      <c r="W45" s="114">
        <v>178150</v>
      </c>
      <c r="X45" s="114">
        <v>0</v>
      </c>
      <c r="Y45" s="114">
        <v>0</v>
      </c>
    </row>
    <row r="46" spans="1:25" s="24" customFormat="1" x14ac:dyDescent="0.3">
      <c r="A46" s="26">
        <v>41</v>
      </c>
      <c r="B46" s="27">
        <v>52229</v>
      </c>
      <c r="C46" s="27" t="s">
        <v>224</v>
      </c>
      <c r="D46" s="27"/>
      <c r="E46" s="72"/>
      <c r="F46" s="72"/>
      <c r="G46" s="27"/>
      <c r="H46" s="51"/>
      <c r="I46" s="51"/>
      <c r="J46" s="112">
        <v>152600</v>
      </c>
      <c r="K46" s="112">
        <v>152600</v>
      </c>
      <c r="L46" s="113">
        <v>2946</v>
      </c>
      <c r="M46" s="52" t="s">
        <v>288</v>
      </c>
      <c r="N46" s="54"/>
      <c r="O46" s="73">
        <v>0</v>
      </c>
      <c r="P46" s="73">
        <v>0</v>
      </c>
      <c r="Q46" s="73">
        <v>0</v>
      </c>
      <c r="R46" s="53">
        <v>0</v>
      </c>
      <c r="S46" s="114">
        <v>0</v>
      </c>
      <c r="T46" s="114">
        <v>0</v>
      </c>
      <c r="U46" s="114">
        <v>0</v>
      </c>
      <c r="V46" s="114">
        <v>0</v>
      </c>
      <c r="W46" s="114">
        <v>152600</v>
      </c>
      <c r="X46" s="114">
        <v>0</v>
      </c>
      <c r="Y46" s="114">
        <v>0</v>
      </c>
    </row>
    <row r="47" spans="1:25" s="24" customFormat="1" x14ac:dyDescent="0.3">
      <c r="A47" s="26">
        <v>42</v>
      </c>
      <c r="B47" s="27">
        <v>52463</v>
      </c>
      <c r="C47" s="27" t="s">
        <v>225</v>
      </c>
      <c r="D47" s="27"/>
      <c r="E47" s="72"/>
      <c r="F47" s="72"/>
      <c r="G47" s="27"/>
      <c r="H47" s="51"/>
      <c r="I47" s="51"/>
      <c r="J47" s="112">
        <v>164550</v>
      </c>
      <c r="K47" s="112">
        <v>164550</v>
      </c>
      <c r="L47" s="113">
        <v>3169</v>
      </c>
      <c r="M47" s="52" t="s">
        <v>288</v>
      </c>
      <c r="N47" s="54"/>
      <c r="O47" s="73">
        <v>0</v>
      </c>
      <c r="P47" s="73">
        <v>0</v>
      </c>
      <c r="Q47" s="73">
        <v>0</v>
      </c>
      <c r="R47" s="53">
        <v>0</v>
      </c>
      <c r="S47" s="114">
        <v>0</v>
      </c>
      <c r="T47" s="114">
        <v>0</v>
      </c>
      <c r="U47" s="114">
        <v>0</v>
      </c>
      <c r="V47" s="114">
        <v>0</v>
      </c>
      <c r="W47" s="114">
        <v>164550</v>
      </c>
      <c r="X47" s="114">
        <v>0</v>
      </c>
      <c r="Y47" s="114">
        <v>0</v>
      </c>
    </row>
    <row r="48" spans="1:25" s="24" customFormat="1" x14ac:dyDescent="0.3">
      <c r="A48" s="26">
        <v>43</v>
      </c>
      <c r="B48" s="27">
        <v>52910</v>
      </c>
      <c r="C48" s="27" t="s">
        <v>226</v>
      </c>
      <c r="D48" s="27"/>
      <c r="E48" s="72"/>
      <c r="F48" s="72"/>
      <c r="G48" s="27"/>
      <c r="H48" s="51"/>
      <c r="I48" s="51"/>
      <c r="J48" s="112">
        <v>145150</v>
      </c>
      <c r="K48" s="112">
        <v>145150</v>
      </c>
      <c r="L48" s="113">
        <v>2797</v>
      </c>
      <c r="M48" s="52" t="s">
        <v>288</v>
      </c>
      <c r="N48" s="54"/>
      <c r="O48" s="73">
        <v>0</v>
      </c>
      <c r="P48" s="73">
        <v>0</v>
      </c>
      <c r="Q48" s="73">
        <v>0</v>
      </c>
      <c r="R48" s="53">
        <v>0</v>
      </c>
      <c r="S48" s="114">
        <v>0</v>
      </c>
      <c r="T48" s="114">
        <v>0</v>
      </c>
      <c r="U48" s="114">
        <v>0</v>
      </c>
      <c r="V48" s="114">
        <v>0</v>
      </c>
      <c r="W48" s="114">
        <v>145150</v>
      </c>
      <c r="X48" s="114">
        <v>0</v>
      </c>
      <c r="Y48" s="114">
        <v>0</v>
      </c>
    </row>
    <row r="49" spans="1:25" s="24" customFormat="1" x14ac:dyDescent="0.3">
      <c r="A49" s="26">
        <v>44</v>
      </c>
      <c r="B49" s="27">
        <v>54688</v>
      </c>
      <c r="C49" s="27" t="s">
        <v>227</v>
      </c>
      <c r="D49" s="27"/>
      <c r="E49" s="72"/>
      <c r="F49" s="72"/>
      <c r="G49" s="27"/>
      <c r="H49" s="51"/>
      <c r="I49" s="51"/>
      <c r="J49" s="112">
        <v>65300</v>
      </c>
      <c r="K49" s="112">
        <v>65300</v>
      </c>
      <c r="L49" s="113">
        <v>62800</v>
      </c>
      <c r="M49" s="52" t="s">
        <v>288</v>
      </c>
      <c r="N49" s="54"/>
      <c r="O49" s="73">
        <v>0</v>
      </c>
      <c r="P49" s="73">
        <v>0</v>
      </c>
      <c r="Q49" s="73">
        <v>0</v>
      </c>
      <c r="R49" s="53">
        <v>0</v>
      </c>
      <c r="S49" s="114">
        <v>0</v>
      </c>
      <c r="T49" s="114">
        <v>0</v>
      </c>
      <c r="U49" s="114">
        <v>0</v>
      </c>
      <c r="V49" s="114">
        <v>0</v>
      </c>
      <c r="W49" s="114">
        <v>65300</v>
      </c>
      <c r="X49" s="114">
        <v>0</v>
      </c>
      <c r="Y49" s="114">
        <v>0</v>
      </c>
    </row>
    <row r="50" spans="1:25" s="24" customFormat="1" x14ac:dyDescent="0.3">
      <c r="A50" s="26">
        <v>45</v>
      </c>
      <c r="B50" s="27">
        <v>56167</v>
      </c>
      <c r="C50" s="27" t="s">
        <v>228</v>
      </c>
      <c r="D50" s="27"/>
      <c r="E50" s="72"/>
      <c r="F50" s="72"/>
      <c r="G50" s="27"/>
      <c r="H50" s="51"/>
      <c r="I50" s="51"/>
      <c r="J50" s="112">
        <v>322150</v>
      </c>
      <c r="K50" s="112">
        <v>322150</v>
      </c>
      <c r="L50" s="113">
        <v>322150</v>
      </c>
      <c r="M50" s="52" t="s">
        <v>288</v>
      </c>
      <c r="N50" s="54"/>
      <c r="O50" s="73">
        <v>0</v>
      </c>
      <c r="P50" s="73">
        <v>0</v>
      </c>
      <c r="Q50" s="73">
        <v>0</v>
      </c>
      <c r="R50" s="53">
        <v>0</v>
      </c>
      <c r="S50" s="114">
        <v>0</v>
      </c>
      <c r="T50" s="114">
        <v>0</v>
      </c>
      <c r="U50" s="114">
        <v>0</v>
      </c>
      <c r="V50" s="114">
        <v>0</v>
      </c>
      <c r="W50" s="114">
        <v>322150</v>
      </c>
      <c r="X50" s="114">
        <v>0</v>
      </c>
      <c r="Y50" s="114">
        <v>0</v>
      </c>
    </row>
    <row r="51" spans="1:25" s="24" customFormat="1" x14ac:dyDescent="0.3">
      <c r="A51" s="26">
        <v>46</v>
      </c>
      <c r="B51" s="27">
        <v>56410</v>
      </c>
      <c r="C51" s="27" t="s">
        <v>229</v>
      </c>
      <c r="D51" s="27"/>
      <c r="E51" s="72"/>
      <c r="F51" s="72"/>
      <c r="G51" s="27"/>
      <c r="H51" s="51"/>
      <c r="I51" s="51"/>
      <c r="J51" s="112">
        <v>166050</v>
      </c>
      <c r="K51" s="112">
        <v>166050</v>
      </c>
      <c r="L51" s="113">
        <v>166050</v>
      </c>
      <c r="M51" s="52" t="s">
        <v>288</v>
      </c>
      <c r="N51" s="54"/>
      <c r="O51" s="73">
        <v>0</v>
      </c>
      <c r="P51" s="73">
        <v>0</v>
      </c>
      <c r="Q51" s="73">
        <v>0</v>
      </c>
      <c r="R51" s="53">
        <v>0</v>
      </c>
      <c r="S51" s="114">
        <v>0</v>
      </c>
      <c r="T51" s="114">
        <v>0</v>
      </c>
      <c r="U51" s="114">
        <v>0</v>
      </c>
      <c r="V51" s="114">
        <v>0</v>
      </c>
      <c r="W51" s="114">
        <v>166050</v>
      </c>
      <c r="X51" s="114">
        <v>0</v>
      </c>
      <c r="Y51" s="114">
        <v>0</v>
      </c>
    </row>
    <row r="52" spans="1:25" s="24" customFormat="1" x14ac:dyDescent="0.3">
      <c r="A52" s="26">
        <v>47</v>
      </c>
      <c r="B52" s="27">
        <v>57022</v>
      </c>
      <c r="C52" s="27" t="s">
        <v>230</v>
      </c>
      <c r="D52" s="27"/>
      <c r="E52" s="72"/>
      <c r="F52" s="72"/>
      <c r="G52" s="27"/>
      <c r="H52" s="51"/>
      <c r="I52" s="51"/>
      <c r="J52" s="112">
        <v>75000</v>
      </c>
      <c r="K52" s="112">
        <v>75000</v>
      </c>
      <c r="L52" s="113">
        <v>75000</v>
      </c>
      <c r="M52" s="52" t="s">
        <v>288</v>
      </c>
      <c r="N52" s="54"/>
      <c r="O52" s="73">
        <v>0</v>
      </c>
      <c r="P52" s="73">
        <v>0</v>
      </c>
      <c r="Q52" s="73">
        <v>0</v>
      </c>
      <c r="R52" s="53">
        <v>0</v>
      </c>
      <c r="S52" s="114">
        <v>0</v>
      </c>
      <c r="T52" s="114">
        <v>0</v>
      </c>
      <c r="U52" s="114">
        <v>0</v>
      </c>
      <c r="V52" s="114">
        <v>0</v>
      </c>
      <c r="W52" s="114">
        <v>75000</v>
      </c>
      <c r="X52" s="114">
        <v>0</v>
      </c>
      <c r="Y52" s="114">
        <v>0</v>
      </c>
    </row>
    <row r="53" spans="1:25" s="24" customFormat="1" x14ac:dyDescent="0.3">
      <c r="A53" s="26">
        <v>48</v>
      </c>
      <c r="B53" s="27">
        <v>217128</v>
      </c>
      <c r="C53" s="27" t="s">
        <v>194</v>
      </c>
      <c r="D53" s="27">
        <v>2000030</v>
      </c>
      <c r="E53" s="72" t="s">
        <v>247</v>
      </c>
      <c r="F53" s="72" t="s">
        <v>248</v>
      </c>
      <c r="G53" s="27">
        <v>96464</v>
      </c>
      <c r="H53" s="51">
        <v>42347</v>
      </c>
      <c r="I53" s="51">
        <v>42332</v>
      </c>
      <c r="J53" s="73">
        <v>2865089</v>
      </c>
      <c r="K53" s="112">
        <v>2865089</v>
      </c>
      <c r="L53" s="113">
        <v>370200</v>
      </c>
      <c r="M53" s="52" t="s">
        <v>290</v>
      </c>
      <c r="N53" s="54">
        <v>42367</v>
      </c>
      <c r="O53" s="73">
        <v>2494889</v>
      </c>
      <c r="P53" s="73">
        <v>0</v>
      </c>
      <c r="Q53" s="73">
        <v>0</v>
      </c>
      <c r="R53" s="53">
        <v>800175803</v>
      </c>
      <c r="S53" s="114">
        <v>0</v>
      </c>
      <c r="T53" s="114">
        <v>0</v>
      </c>
      <c r="U53" s="73">
        <v>0</v>
      </c>
      <c r="V53" s="114">
        <v>370200</v>
      </c>
      <c r="W53" s="114">
        <v>0</v>
      </c>
      <c r="X53" s="114">
        <v>0</v>
      </c>
      <c r="Y53" s="114">
        <v>0</v>
      </c>
    </row>
    <row r="54" spans="1:25" s="24" customFormat="1" x14ac:dyDescent="0.3">
      <c r="A54" s="26">
        <v>49</v>
      </c>
      <c r="B54" s="27">
        <v>237427</v>
      </c>
      <c r="C54" s="27" t="s">
        <v>195</v>
      </c>
      <c r="D54" s="27">
        <v>2000030</v>
      </c>
      <c r="E54" s="72" t="s">
        <v>247</v>
      </c>
      <c r="F54" s="72" t="s">
        <v>248</v>
      </c>
      <c r="G54" s="27">
        <v>96464</v>
      </c>
      <c r="H54" s="51">
        <v>42529</v>
      </c>
      <c r="I54" s="51">
        <v>42513</v>
      </c>
      <c r="J54" s="73">
        <v>8183162</v>
      </c>
      <c r="K54" s="112">
        <v>8183162</v>
      </c>
      <c r="L54" s="113">
        <v>4987918</v>
      </c>
      <c r="M54" s="52" t="s">
        <v>291</v>
      </c>
      <c r="N54" s="54">
        <v>42559</v>
      </c>
      <c r="O54" s="73">
        <v>3195244</v>
      </c>
      <c r="P54" s="73">
        <v>0</v>
      </c>
      <c r="Q54" s="73">
        <v>0</v>
      </c>
      <c r="R54" s="53">
        <v>800192559</v>
      </c>
      <c r="S54" s="114">
        <v>0</v>
      </c>
      <c r="T54" s="114">
        <v>0</v>
      </c>
      <c r="U54" s="73">
        <v>0</v>
      </c>
      <c r="V54" s="114">
        <v>4987918</v>
      </c>
      <c r="W54" s="114">
        <v>0</v>
      </c>
      <c r="X54" s="114">
        <v>0</v>
      </c>
      <c r="Y54" s="114">
        <v>0</v>
      </c>
    </row>
    <row r="55" spans="1:25" s="24" customFormat="1" x14ac:dyDescent="0.3">
      <c r="A55" s="26">
        <v>50</v>
      </c>
      <c r="B55" s="27">
        <v>241069</v>
      </c>
      <c r="C55" s="27" t="s">
        <v>196</v>
      </c>
      <c r="D55" s="27">
        <v>30300</v>
      </c>
      <c r="E55" s="72" t="s">
        <v>249</v>
      </c>
      <c r="F55" s="72" t="s">
        <v>250</v>
      </c>
      <c r="G55" s="27">
        <v>153397</v>
      </c>
      <c r="H55" s="51">
        <v>42558</v>
      </c>
      <c r="I55" s="51">
        <v>42543</v>
      </c>
      <c r="J55" s="73">
        <v>5811502</v>
      </c>
      <c r="K55" s="112">
        <v>5811502</v>
      </c>
      <c r="L55" s="113">
        <v>2720797</v>
      </c>
      <c r="M55" s="52" t="s">
        <v>292</v>
      </c>
      <c r="N55" s="54">
        <v>43209</v>
      </c>
      <c r="O55" s="73">
        <v>3090705</v>
      </c>
      <c r="P55" s="73">
        <v>0</v>
      </c>
      <c r="Q55" s="73">
        <v>0</v>
      </c>
      <c r="R55" s="53">
        <v>800269176</v>
      </c>
      <c r="S55" s="114">
        <v>0</v>
      </c>
      <c r="T55" s="114">
        <v>0</v>
      </c>
      <c r="U55" s="73">
        <v>0</v>
      </c>
      <c r="V55" s="114">
        <v>2720797</v>
      </c>
      <c r="W55" s="114">
        <v>0</v>
      </c>
      <c r="X55" s="114">
        <v>0</v>
      </c>
      <c r="Y55" s="114">
        <v>0</v>
      </c>
    </row>
    <row r="56" spans="1:25" s="24" customFormat="1" x14ac:dyDescent="0.3">
      <c r="A56" s="26">
        <v>51</v>
      </c>
      <c r="B56" s="27">
        <v>241624</v>
      </c>
      <c r="C56" s="27" t="s">
        <v>197</v>
      </c>
      <c r="D56" s="27">
        <v>30300</v>
      </c>
      <c r="E56" s="72" t="s">
        <v>249</v>
      </c>
      <c r="F56" s="72" t="s">
        <v>250</v>
      </c>
      <c r="G56" s="27">
        <v>153397</v>
      </c>
      <c r="H56" s="51">
        <v>42563</v>
      </c>
      <c r="I56" s="51">
        <v>42548</v>
      </c>
      <c r="J56" s="73">
        <v>7251908</v>
      </c>
      <c r="K56" s="112">
        <v>7251908</v>
      </c>
      <c r="L56" s="113">
        <v>3180924</v>
      </c>
      <c r="M56" s="52" t="s">
        <v>293</v>
      </c>
      <c r="N56" s="54">
        <v>43209</v>
      </c>
      <c r="O56" s="73">
        <v>3339194</v>
      </c>
      <c r="P56" s="73">
        <v>0</v>
      </c>
      <c r="Q56" s="73">
        <v>0</v>
      </c>
      <c r="R56" s="53">
        <v>800269176</v>
      </c>
      <c r="S56" s="114">
        <v>0</v>
      </c>
      <c r="T56" s="114">
        <v>0</v>
      </c>
      <c r="U56" s="73">
        <v>0</v>
      </c>
      <c r="V56" s="114">
        <v>3912714</v>
      </c>
      <c r="W56" s="114">
        <v>0</v>
      </c>
      <c r="X56" s="114">
        <v>0</v>
      </c>
      <c r="Y56" s="114">
        <v>0</v>
      </c>
    </row>
    <row r="57" spans="1:25" s="24" customFormat="1" x14ac:dyDescent="0.3">
      <c r="A57" s="26">
        <v>52</v>
      </c>
      <c r="B57" s="27">
        <v>257903</v>
      </c>
      <c r="C57" s="27" t="s">
        <v>199</v>
      </c>
      <c r="D57" s="27">
        <v>30300</v>
      </c>
      <c r="E57" s="72" t="s">
        <v>249</v>
      </c>
      <c r="F57" s="72" t="s">
        <v>250</v>
      </c>
      <c r="G57" s="27">
        <v>153397</v>
      </c>
      <c r="H57" s="51">
        <v>42709</v>
      </c>
      <c r="I57" s="51">
        <v>42600</v>
      </c>
      <c r="J57" s="73">
        <v>177000</v>
      </c>
      <c r="K57" s="112">
        <v>177000</v>
      </c>
      <c r="L57" s="113">
        <v>177000</v>
      </c>
      <c r="M57" s="52" t="s">
        <v>294</v>
      </c>
      <c r="N57" s="54" t="s">
        <v>275</v>
      </c>
      <c r="O57" s="73">
        <v>0</v>
      </c>
      <c r="P57" s="73">
        <v>0</v>
      </c>
      <c r="Q57" s="73">
        <v>0</v>
      </c>
      <c r="R57" s="53">
        <v>0</v>
      </c>
      <c r="S57" s="114">
        <v>0</v>
      </c>
      <c r="T57" s="114">
        <v>0</v>
      </c>
      <c r="U57" s="73">
        <v>0</v>
      </c>
      <c r="V57" s="114">
        <v>177000</v>
      </c>
      <c r="W57" s="114">
        <v>0</v>
      </c>
      <c r="X57" s="114">
        <v>0</v>
      </c>
      <c r="Y57" s="114">
        <v>0</v>
      </c>
    </row>
    <row r="58" spans="1:25" s="24" customFormat="1" x14ac:dyDescent="0.3">
      <c r="A58" s="26">
        <v>53</v>
      </c>
      <c r="B58" s="27">
        <v>252041</v>
      </c>
      <c r="C58" s="27" t="s">
        <v>198</v>
      </c>
      <c r="D58" s="27">
        <v>30300</v>
      </c>
      <c r="E58" s="72" t="s">
        <v>249</v>
      </c>
      <c r="F58" s="72" t="s">
        <v>250</v>
      </c>
      <c r="G58" s="27">
        <v>153397</v>
      </c>
      <c r="H58" s="51">
        <v>42648</v>
      </c>
      <c r="I58" s="51">
        <v>42643</v>
      </c>
      <c r="J58" s="73">
        <v>485625</v>
      </c>
      <c r="K58" s="112">
        <v>485625</v>
      </c>
      <c r="L58" s="113">
        <v>212100</v>
      </c>
      <c r="M58" s="52" t="s">
        <v>295</v>
      </c>
      <c r="N58" s="54">
        <v>43105</v>
      </c>
      <c r="O58" s="73">
        <v>273525</v>
      </c>
      <c r="P58" s="73">
        <v>0</v>
      </c>
      <c r="Q58" s="73">
        <v>0</v>
      </c>
      <c r="R58" s="53">
        <v>800257099</v>
      </c>
      <c r="S58" s="114">
        <v>0</v>
      </c>
      <c r="T58" s="114">
        <v>0</v>
      </c>
      <c r="U58" s="73">
        <v>0</v>
      </c>
      <c r="V58" s="114">
        <v>212100</v>
      </c>
      <c r="W58" s="114">
        <v>0</v>
      </c>
      <c r="X58" s="114">
        <v>0</v>
      </c>
      <c r="Y58" s="114">
        <v>0</v>
      </c>
    </row>
    <row r="59" spans="1:25" s="24" customFormat="1" x14ac:dyDescent="0.3">
      <c r="A59" s="26">
        <v>54</v>
      </c>
      <c r="B59" s="27">
        <v>306253</v>
      </c>
      <c r="C59" s="27" t="s">
        <v>202</v>
      </c>
      <c r="D59" s="27">
        <v>30747</v>
      </c>
      <c r="E59" s="72" t="s">
        <v>251</v>
      </c>
      <c r="F59" s="72" t="s">
        <v>252</v>
      </c>
      <c r="G59" s="27">
        <v>386802</v>
      </c>
      <c r="H59" s="51">
        <v>43227</v>
      </c>
      <c r="I59" s="51">
        <v>43199</v>
      </c>
      <c r="J59" s="73">
        <v>930945</v>
      </c>
      <c r="K59" s="112">
        <v>930945</v>
      </c>
      <c r="L59" s="113">
        <v>930945</v>
      </c>
      <c r="M59" s="52" t="s">
        <v>294</v>
      </c>
      <c r="N59" s="54" t="s">
        <v>275</v>
      </c>
      <c r="O59" s="73">
        <v>0</v>
      </c>
      <c r="P59" s="73">
        <v>0</v>
      </c>
      <c r="Q59" s="73">
        <v>0</v>
      </c>
      <c r="R59" s="53">
        <v>0</v>
      </c>
      <c r="S59" s="114">
        <v>0</v>
      </c>
      <c r="T59" s="114">
        <v>0</v>
      </c>
      <c r="U59" s="73">
        <v>0</v>
      </c>
      <c r="V59" s="114">
        <v>930945</v>
      </c>
      <c r="W59" s="114">
        <v>0</v>
      </c>
      <c r="X59" s="114">
        <v>0</v>
      </c>
      <c r="Y59" s="114">
        <v>0</v>
      </c>
    </row>
    <row r="60" spans="1:25" s="24" customFormat="1" x14ac:dyDescent="0.3">
      <c r="A60" s="26">
        <v>55</v>
      </c>
      <c r="B60" s="27">
        <v>333952</v>
      </c>
      <c r="C60" s="27" t="s">
        <v>231</v>
      </c>
      <c r="D60" s="27">
        <v>30111</v>
      </c>
      <c r="E60" s="72" t="s">
        <v>253</v>
      </c>
      <c r="F60" s="72" t="s">
        <v>254</v>
      </c>
      <c r="G60" s="27">
        <v>521803</v>
      </c>
      <c r="H60" s="51">
        <v>43516</v>
      </c>
      <c r="I60" s="51">
        <v>43506</v>
      </c>
      <c r="J60" s="73">
        <v>510951</v>
      </c>
      <c r="K60" s="112">
        <v>510951</v>
      </c>
      <c r="L60" s="113">
        <v>495851</v>
      </c>
      <c r="M60" s="52" t="s">
        <v>296</v>
      </c>
      <c r="N60" s="54" t="s">
        <v>275</v>
      </c>
      <c r="O60" s="73">
        <v>0</v>
      </c>
      <c r="P60" s="73">
        <v>0</v>
      </c>
      <c r="Q60" s="73">
        <v>0</v>
      </c>
      <c r="R60" s="53">
        <v>0</v>
      </c>
      <c r="S60" s="114">
        <v>0</v>
      </c>
      <c r="T60" s="114">
        <v>0</v>
      </c>
      <c r="U60" s="73">
        <v>0</v>
      </c>
      <c r="V60" s="114">
        <v>510951</v>
      </c>
      <c r="W60" s="114">
        <v>0</v>
      </c>
      <c r="X60" s="114">
        <v>0</v>
      </c>
      <c r="Y60" s="114">
        <v>0</v>
      </c>
    </row>
    <row r="61" spans="1:25" s="24" customFormat="1" x14ac:dyDescent="0.3">
      <c r="A61" s="26">
        <v>56</v>
      </c>
      <c r="B61" s="27">
        <v>334515</v>
      </c>
      <c r="C61" s="27" t="s">
        <v>232</v>
      </c>
      <c r="D61" s="27">
        <v>30693</v>
      </c>
      <c r="E61" s="72" t="s">
        <v>255</v>
      </c>
      <c r="F61" s="72" t="s">
        <v>256</v>
      </c>
      <c r="G61" s="27">
        <v>580689</v>
      </c>
      <c r="H61" s="51">
        <v>43532</v>
      </c>
      <c r="I61" s="51">
        <v>43516</v>
      </c>
      <c r="J61" s="73">
        <v>8783308</v>
      </c>
      <c r="K61" s="112">
        <v>8783308</v>
      </c>
      <c r="L61" s="113">
        <v>975866</v>
      </c>
      <c r="M61" s="52" t="s">
        <v>297</v>
      </c>
      <c r="N61" s="54">
        <v>43571</v>
      </c>
      <c r="O61" s="73">
        <v>7807342</v>
      </c>
      <c r="P61" s="73">
        <v>0</v>
      </c>
      <c r="Q61" s="73">
        <v>0</v>
      </c>
      <c r="R61" s="53">
        <v>800317778</v>
      </c>
      <c r="S61" s="114">
        <v>0</v>
      </c>
      <c r="T61" s="114">
        <v>0</v>
      </c>
      <c r="U61" s="73">
        <v>0</v>
      </c>
      <c r="V61" s="114">
        <v>975966</v>
      </c>
      <c r="W61" s="114">
        <v>0</v>
      </c>
      <c r="X61" s="114">
        <v>0</v>
      </c>
      <c r="Y61" s="114">
        <v>0</v>
      </c>
    </row>
    <row r="62" spans="1:25" s="24" customFormat="1" x14ac:dyDescent="0.3">
      <c r="A62" s="26">
        <v>57</v>
      </c>
      <c r="B62" s="27">
        <v>361232</v>
      </c>
      <c r="C62" s="27" t="s">
        <v>233</v>
      </c>
      <c r="D62" s="27">
        <v>2000292</v>
      </c>
      <c r="E62" s="72" t="s">
        <v>257</v>
      </c>
      <c r="F62" s="72" t="s">
        <v>258</v>
      </c>
      <c r="G62" s="27">
        <v>749793</v>
      </c>
      <c r="H62" s="51">
        <v>44035</v>
      </c>
      <c r="I62" s="51">
        <v>43988</v>
      </c>
      <c r="J62" s="73">
        <v>316190</v>
      </c>
      <c r="K62" s="112">
        <v>316190</v>
      </c>
      <c r="L62" s="113">
        <v>163000</v>
      </c>
      <c r="M62" s="52" t="s">
        <v>298</v>
      </c>
      <c r="N62" s="54" t="s">
        <v>284</v>
      </c>
      <c r="O62" s="73">
        <v>151568</v>
      </c>
      <c r="P62" s="73">
        <v>1622</v>
      </c>
      <c r="Q62" s="73">
        <v>0</v>
      </c>
      <c r="R62" s="53" t="s">
        <v>309</v>
      </c>
      <c r="S62" s="114">
        <v>0</v>
      </c>
      <c r="T62" s="114">
        <v>0</v>
      </c>
      <c r="U62" s="73">
        <v>0</v>
      </c>
      <c r="V62" s="114">
        <v>163000</v>
      </c>
      <c r="W62" s="114">
        <v>0</v>
      </c>
      <c r="X62" s="114">
        <v>0</v>
      </c>
      <c r="Y62" s="114">
        <v>0</v>
      </c>
    </row>
    <row r="63" spans="1:25" s="24" customFormat="1" x14ac:dyDescent="0.3">
      <c r="A63" s="26">
        <v>58</v>
      </c>
      <c r="B63" s="27">
        <v>42123</v>
      </c>
      <c r="C63" s="123" t="s">
        <v>234</v>
      </c>
      <c r="D63" s="27">
        <v>32525</v>
      </c>
      <c r="E63" s="72" t="s">
        <v>259</v>
      </c>
      <c r="F63" s="72" t="s">
        <v>260</v>
      </c>
      <c r="G63" s="27">
        <v>7000000974</v>
      </c>
      <c r="H63" s="51">
        <v>44949</v>
      </c>
      <c r="I63" s="51">
        <v>44660</v>
      </c>
      <c r="J63" s="73">
        <v>191365</v>
      </c>
      <c r="K63" s="112">
        <v>191365</v>
      </c>
      <c r="L63" s="113">
        <v>191365</v>
      </c>
      <c r="M63" s="52" t="s">
        <v>276</v>
      </c>
      <c r="N63" s="54" t="s">
        <v>275</v>
      </c>
      <c r="O63" s="73">
        <v>0</v>
      </c>
      <c r="P63" s="73">
        <v>0</v>
      </c>
      <c r="Q63" s="73">
        <v>0</v>
      </c>
      <c r="R63" s="53">
        <v>0</v>
      </c>
      <c r="S63" s="114">
        <v>0</v>
      </c>
      <c r="T63" s="114">
        <v>191365</v>
      </c>
      <c r="U63" s="73">
        <v>0</v>
      </c>
      <c r="V63" s="114">
        <v>0</v>
      </c>
      <c r="W63" s="114">
        <v>0</v>
      </c>
      <c r="X63" s="114">
        <v>0</v>
      </c>
      <c r="Y63" s="114">
        <v>191365</v>
      </c>
    </row>
    <row r="64" spans="1:25" s="24" customFormat="1" x14ac:dyDescent="0.3">
      <c r="A64" s="26">
        <v>59</v>
      </c>
      <c r="B64" s="27">
        <v>48608</v>
      </c>
      <c r="C64" s="27" t="s">
        <v>236</v>
      </c>
      <c r="D64" s="27">
        <v>2000521</v>
      </c>
      <c r="E64" s="72" t="s">
        <v>263</v>
      </c>
      <c r="F64" s="72" t="s">
        <v>264</v>
      </c>
      <c r="G64" s="27">
        <v>6000002969</v>
      </c>
      <c r="H64" s="51">
        <v>45148</v>
      </c>
      <c r="I64" s="51">
        <v>45137</v>
      </c>
      <c r="J64" s="73">
        <v>77050</v>
      </c>
      <c r="K64" s="112">
        <v>77050</v>
      </c>
      <c r="L64" s="113">
        <v>77050</v>
      </c>
      <c r="M64" s="52" t="s">
        <v>277</v>
      </c>
      <c r="N64" s="54" t="s">
        <v>275</v>
      </c>
      <c r="O64" s="73">
        <v>0</v>
      </c>
      <c r="P64" s="73">
        <v>0</v>
      </c>
      <c r="Q64" s="73">
        <v>0</v>
      </c>
      <c r="R64" s="53">
        <v>0</v>
      </c>
      <c r="S64" s="114">
        <v>0</v>
      </c>
      <c r="T64" s="114">
        <v>77050</v>
      </c>
      <c r="U64" s="73">
        <v>0</v>
      </c>
      <c r="V64" s="114">
        <v>0</v>
      </c>
      <c r="W64" s="114">
        <v>0</v>
      </c>
      <c r="X64" s="114">
        <v>0</v>
      </c>
      <c r="Y64" s="114">
        <v>77050</v>
      </c>
    </row>
    <row r="65" spans="1:25" s="24" customFormat="1" x14ac:dyDescent="0.3">
      <c r="A65" s="26">
        <v>60</v>
      </c>
      <c r="B65" s="27">
        <v>53735</v>
      </c>
      <c r="C65" s="27" t="s">
        <v>243</v>
      </c>
      <c r="D65" s="27">
        <v>2000581</v>
      </c>
      <c r="E65" s="72" t="s">
        <v>269</v>
      </c>
      <c r="F65" s="72" t="s">
        <v>270</v>
      </c>
      <c r="G65" s="27">
        <v>6000008176</v>
      </c>
      <c r="H65" s="51">
        <v>45295</v>
      </c>
      <c r="I65" s="51">
        <v>45284</v>
      </c>
      <c r="J65" s="73">
        <v>6395400</v>
      </c>
      <c r="K65" s="112">
        <v>6395400</v>
      </c>
      <c r="L65" s="113">
        <v>983050</v>
      </c>
      <c r="M65" s="52" t="s">
        <v>283</v>
      </c>
      <c r="N65" s="54">
        <v>45313</v>
      </c>
      <c r="O65" s="73">
        <v>5304103</v>
      </c>
      <c r="P65" s="73">
        <v>108247</v>
      </c>
      <c r="Q65" s="73">
        <v>0</v>
      </c>
      <c r="R65" s="53">
        <v>800560598</v>
      </c>
      <c r="S65" s="114">
        <v>0</v>
      </c>
      <c r="T65" s="114">
        <v>983050</v>
      </c>
      <c r="U65" s="73">
        <v>0</v>
      </c>
      <c r="V65" s="114">
        <v>0</v>
      </c>
      <c r="W65" s="114">
        <v>0</v>
      </c>
      <c r="X65" s="114">
        <v>0</v>
      </c>
      <c r="Y65" s="114">
        <v>983050</v>
      </c>
    </row>
    <row r="66" spans="1:25" s="24" customFormat="1" x14ac:dyDescent="0.3">
      <c r="A66" s="26">
        <v>61</v>
      </c>
      <c r="B66" s="27">
        <v>50224</v>
      </c>
      <c r="C66" s="27" t="s">
        <v>237</v>
      </c>
      <c r="D66" s="27">
        <v>2000511</v>
      </c>
      <c r="E66" s="72" t="s">
        <v>265</v>
      </c>
      <c r="F66" s="72" t="s">
        <v>266</v>
      </c>
      <c r="G66" s="27">
        <v>6000007268</v>
      </c>
      <c r="H66" s="51">
        <v>45203</v>
      </c>
      <c r="I66" s="51">
        <v>45180</v>
      </c>
      <c r="J66" s="73">
        <v>1434400</v>
      </c>
      <c r="K66" s="112">
        <v>1434400</v>
      </c>
      <c r="L66" s="113">
        <v>903400</v>
      </c>
      <c r="M66" s="52" t="s">
        <v>278</v>
      </c>
      <c r="N66" s="54">
        <v>45219</v>
      </c>
      <c r="O66" s="73">
        <v>520380</v>
      </c>
      <c r="P66" s="73">
        <v>10620</v>
      </c>
      <c r="Q66" s="73">
        <v>0</v>
      </c>
      <c r="R66" s="53">
        <v>800546594</v>
      </c>
      <c r="S66" s="114">
        <v>0</v>
      </c>
      <c r="T66" s="114">
        <v>903400</v>
      </c>
      <c r="U66" s="73">
        <v>0</v>
      </c>
      <c r="V66" s="114">
        <v>0</v>
      </c>
      <c r="W66" s="114">
        <v>0</v>
      </c>
      <c r="X66" s="114">
        <v>0</v>
      </c>
      <c r="Y66" s="114">
        <v>903400</v>
      </c>
    </row>
    <row r="67" spans="1:25" s="24" customFormat="1" x14ac:dyDescent="0.3">
      <c r="A67" s="26">
        <v>62</v>
      </c>
      <c r="B67" s="27">
        <v>50811</v>
      </c>
      <c r="C67" s="27" t="s">
        <v>238</v>
      </c>
      <c r="D67" s="27">
        <v>2000511</v>
      </c>
      <c r="E67" s="72" t="s">
        <v>265</v>
      </c>
      <c r="F67" s="72" t="s">
        <v>266</v>
      </c>
      <c r="G67" s="27">
        <v>6000007268</v>
      </c>
      <c r="H67" s="51">
        <v>45203</v>
      </c>
      <c r="I67" s="51">
        <v>45190</v>
      </c>
      <c r="J67" s="73">
        <v>119600</v>
      </c>
      <c r="K67" s="112">
        <v>119600</v>
      </c>
      <c r="L67" s="113">
        <v>30900</v>
      </c>
      <c r="M67" s="52" t="s">
        <v>279</v>
      </c>
      <c r="N67" s="54" t="s">
        <v>275</v>
      </c>
      <c r="O67" s="73">
        <v>0</v>
      </c>
      <c r="P67" s="73">
        <v>0</v>
      </c>
      <c r="Q67" s="73">
        <v>0</v>
      </c>
      <c r="R67" s="53">
        <v>0</v>
      </c>
      <c r="S67" s="114">
        <v>0</v>
      </c>
      <c r="T67" s="114">
        <v>30900</v>
      </c>
      <c r="U67" s="73">
        <v>88700</v>
      </c>
      <c r="V67" s="114">
        <v>0</v>
      </c>
      <c r="W67" s="114">
        <v>0</v>
      </c>
      <c r="X67" s="114">
        <v>0</v>
      </c>
      <c r="Y67" s="114">
        <v>30900</v>
      </c>
    </row>
    <row r="68" spans="1:25" s="24" customFormat="1" x14ac:dyDescent="0.3">
      <c r="A68" s="26">
        <v>63</v>
      </c>
      <c r="B68" s="27">
        <v>51216</v>
      </c>
      <c r="C68" s="27" t="s">
        <v>240</v>
      </c>
      <c r="D68" s="27">
        <v>2000562</v>
      </c>
      <c r="E68" s="72" t="s">
        <v>267</v>
      </c>
      <c r="F68" s="72" t="s">
        <v>268</v>
      </c>
      <c r="G68" s="27">
        <v>6000006609</v>
      </c>
      <c r="H68" s="51">
        <v>45216</v>
      </c>
      <c r="I68" s="51">
        <v>45206</v>
      </c>
      <c r="J68" s="73">
        <v>4056250</v>
      </c>
      <c r="K68" s="112">
        <v>4056250</v>
      </c>
      <c r="L68" s="113">
        <v>1799300</v>
      </c>
      <c r="M68" s="52" t="s">
        <v>280</v>
      </c>
      <c r="N68" s="54">
        <v>45232</v>
      </c>
      <c r="O68" s="73">
        <v>2189450</v>
      </c>
      <c r="P68" s="73">
        <v>0</v>
      </c>
      <c r="Q68" s="73">
        <v>0</v>
      </c>
      <c r="R68" s="53">
        <v>800548366</v>
      </c>
      <c r="S68" s="114">
        <v>0</v>
      </c>
      <c r="T68" s="114">
        <v>1799300</v>
      </c>
      <c r="U68" s="73">
        <v>67500</v>
      </c>
      <c r="V68" s="114">
        <v>0</v>
      </c>
      <c r="W68" s="114">
        <v>0</v>
      </c>
      <c r="X68" s="114">
        <v>0</v>
      </c>
      <c r="Y68" s="114">
        <v>1799300</v>
      </c>
    </row>
    <row r="69" spans="1:25" s="24" customFormat="1" x14ac:dyDescent="0.3">
      <c r="A69" s="26">
        <v>64</v>
      </c>
      <c r="B69" s="27">
        <v>52219</v>
      </c>
      <c r="C69" s="27" t="s">
        <v>241</v>
      </c>
      <c r="D69" s="27">
        <v>2000581</v>
      </c>
      <c r="E69" s="72" t="s">
        <v>269</v>
      </c>
      <c r="F69" s="72" t="s">
        <v>270</v>
      </c>
      <c r="G69" s="27">
        <v>6000008176</v>
      </c>
      <c r="H69" s="51">
        <v>45250</v>
      </c>
      <c r="I69" s="51">
        <v>45233</v>
      </c>
      <c r="J69" s="73">
        <v>7403450</v>
      </c>
      <c r="K69" s="112">
        <v>7403450</v>
      </c>
      <c r="L69" s="113">
        <v>3320854</v>
      </c>
      <c r="M69" s="52" t="s">
        <v>281</v>
      </c>
      <c r="N69" s="54">
        <v>45261</v>
      </c>
      <c r="O69" s="73">
        <v>3981001</v>
      </c>
      <c r="P69" s="73">
        <v>81245</v>
      </c>
      <c r="Q69" s="73">
        <v>0</v>
      </c>
      <c r="R69" s="53">
        <v>800552767</v>
      </c>
      <c r="S69" s="114">
        <v>0</v>
      </c>
      <c r="T69" s="114">
        <v>3320854</v>
      </c>
      <c r="U69" s="73">
        <v>20350</v>
      </c>
      <c r="V69" s="114">
        <v>0</v>
      </c>
      <c r="W69" s="114">
        <v>0</v>
      </c>
      <c r="X69" s="114">
        <v>0</v>
      </c>
      <c r="Y69" s="114">
        <v>3320854</v>
      </c>
    </row>
    <row r="70" spans="1:25" s="24" customFormat="1" x14ac:dyDescent="0.3">
      <c r="A70" s="26">
        <v>65</v>
      </c>
      <c r="B70" s="27">
        <v>52351</v>
      </c>
      <c r="C70" s="27" t="s">
        <v>242</v>
      </c>
      <c r="D70" s="27">
        <v>2000511</v>
      </c>
      <c r="E70" s="72" t="s">
        <v>265</v>
      </c>
      <c r="F70" s="72" t="s">
        <v>266</v>
      </c>
      <c r="G70" s="27">
        <v>6000007268</v>
      </c>
      <c r="H70" s="51">
        <v>45250</v>
      </c>
      <c r="I70" s="51">
        <v>45239</v>
      </c>
      <c r="J70" s="73">
        <v>5913450</v>
      </c>
      <c r="K70" s="112">
        <v>5913450</v>
      </c>
      <c r="L70" s="113">
        <v>1937228</v>
      </c>
      <c r="M70" s="52" t="s">
        <v>282</v>
      </c>
      <c r="N70" s="54">
        <v>45265</v>
      </c>
      <c r="O70" s="73">
        <v>3544094</v>
      </c>
      <c r="P70" s="73">
        <v>72328</v>
      </c>
      <c r="Q70" s="73">
        <v>0</v>
      </c>
      <c r="R70" s="53">
        <v>800553635</v>
      </c>
      <c r="S70" s="114">
        <v>0</v>
      </c>
      <c r="T70" s="114">
        <v>1937228</v>
      </c>
      <c r="U70" s="73">
        <v>359800</v>
      </c>
      <c r="V70" s="114">
        <v>0</v>
      </c>
      <c r="W70" s="114">
        <v>0</v>
      </c>
      <c r="X70" s="114">
        <v>0</v>
      </c>
      <c r="Y70" s="114">
        <v>1937228</v>
      </c>
    </row>
    <row r="71" spans="1:25" x14ac:dyDescent="0.3">
      <c r="A71" s="55" t="s">
        <v>54</v>
      </c>
      <c r="B71" s="55" t="s">
        <v>54</v>
      </c>
      <c r="C71" s="55" t="s">
        <v>54</v>
      </c>
      <c r="D71" s="55" t="s">
        <v>54</v>
      </c>
      <c r="E71" s="55" t="s">
        <v>54</v>
      </c>
      <c r="F71" s="55" t="s">
        <v>54</v>
      </c>
      <c r="G71" s="55" t="s">
        <v>54</v>
      </c>
      <c r="H71" s="55" t="s">
        <v>54</v>
      </c>
      <c r="I71" s="55" t="s">
        <v>54</v>
      </c>
      <c r="J71" s="71">
        <f>SUM(J6:J70)</f>
        <v>84073128</v>
      </c>
      <c r="K71" s="55" t="s">
        <v>54</v>
      </c>
      <c r="L71" s="55" t="s">
        <v>54</v>
      </c>
      <c r="M71" s="55" t="s">
        <v>54</v>
      </c>
      <c r="N71" s="55" t="s">
        <v>54</v>
      </c>
      <c r="O71" s="71">
        <f>SUM(O6:O70)</f>
        <v>37131162</v>
      </c>
      <c r="P71" s="71">
        <f>SUM(P6:P70)</f>
        <v>298045</v>
      </c>
      <c r="Q71" s="71">
        <f>SUM(Q6:Q70)</f>
        <v>0</v>
      </c>
      <c r="R71" s="55" t="s">
        <v>54</v>
      </c>
      <c r="S71" s="71">
        <f t="shared" ref="S71:Y71" si="0">SUM(S6:S70)</f>
        <v>0</v>
      </c>
      <c r="T71" s="71">
        <f t="shared" si="0"/>
        <v>9243147</v>
      </c>
      <c r="U71" s="71">
        <f t="shared" si="0"/>
        <v>544150</v>
      </c>
      <c r="V71" s="71">
        <f t="shared" si="0"/>
        <v>15819666</v>
      </c>
      <c r="W71" s="71">
        <f t="shared" si="0"/>
        <v>21036958</v>
      </c>
      <c r="X71" s="71">
        <f t="shared" si="0"/>
        <v>0</v>
      </c>
      <c r="Y71" s="71">
        <f t="shared" si="0"/>
        <v>10101222</v>
      </c>
    </row>
  </sheetData>
  <autoFilter ref="A5:Y5" xr:uid="{00000000-0001-0000-0100-000000000000}"/>
  <mergeCells count="12">
    <mergeCell ref="A1:Y1"/>
    <mergeCell ref="A2:Y2"/>
    <mergeCell ref="A3:Y3"/>
    <mergeCell ref="A4:A5"/>
    <mergeCell ref="N4:R4"/>
    <mergeCell ref="D4:D5"/>
    <mergeCell ref="B4:B5"/>
    <mergeCell ref="C4:C5"/>
    <mergeCell ref="M4:M5"/>
    <mergeCell ref="E4:E5"/>
    <mergeCell ref="F4:F5"/>
    <mergeCell ref="G4:G5"/>
  </mergeCells>
  <pageMargins left="0.21" right="0.19" top="0.19" bottom="1" header="0.18" footer="0"/>
  <pageSetup orientation="landscape" verticalDpi="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5738F-9A7E-416C-82B4-9ABDC19A813B}">
  <dimension ref="A1:K20"/>
  <sheetViews>
    <sheetView workbookViewId="0">
      <selection activeCell="D3" sqref="D3"/>
    </sheetView>
  </sheetViews>
  <sheetFormatPr baseColWidth="10" defaultRowHeight="13" x14ac:dyDescent="0.3"/>
  <cols>
    <col min="1" max="1" width="80.453125" customWidth="1"/>
    <col min="2" max="2" width="10.90625" style="76"/>
    <col min="3" max="3" width="7.54296875" style="96" customWidth="1"/>
    <col min="4" max="4" width="53.26953125" style="76" bestFit="1" customWidth="1"/>
    <col min="5" max="5" width="41.7265625" style="76" customWidth="1"/>
    <col min="6" max="6" width="14" style="76" customWidth="1"/>
    <col min="7" max="11" width="10.90625" style="76"/>
  </cols>
  <sheetData>
    <row r="1" spans="1:8" x14ac:dyDescent="0.3">
      <c r="A1" s="75" t="s">
        <v>91</v>
      </c>
      <c r="C1" s="134" t="s">
        <v>23</v>
      </c>
      <c r="D1" s="134"/>
      <c r="E1" s="134"/>
      <c r="F1" s="134"/>
      <c r="G1" s="77"/>
      <c r="H1" s="77"/>
    </row>
    <row r="2" spans="1:8" x14ac:dyDescent="0.3">
      <c r="A2" s="75" t="s">
        <v>92</v>
      </c>
      <c r="C2" s="78" t="s">
        <v>24</v>
      </c>
      <c r="D2" s="79" t="s">
        <v>93</v>
      </c>
      <c r="E2" s="79" t="s">
        <v>25</v>
      </c>
      <c r="F2" s="79" t="s">
        <v>26</v>
      </c>
      <c r="G2" s="77"/>
      <c r="H2" s="77"/>
    </row>
    <row r="3" spans="1:8" x14ac:dyDescent="0.3">
      <c r="A3" s="75" t="s">
        <v>94</v>
      </c>
      <c r="C3" s="80">
        <v>1</v>
      </c>
      <c r="D3" s="81" t="s">
        <v>78</v>
      </c>
      <c r="E3" s="81" t="s">
        <v>95</v>
      </c>
      <c r="F3" s="77" t="s">
        <v>27</v>
      </c>
      <c r="G3" s="77"/>
      <c r="H3" s="77"/>
    </row>
    <row r="4" spans="1:8" x14ac:dyDescent="0.3">
      <c r="A4" s="82" t="s">
        <v>96</v>
      </c>
      <c r="B4" s="135" t="s">
        <v>97</v>
      </c>
      <c r="C4" s="83">
        <v>2</v>
      </c>
      <c r="D4" s="84" t="s">
        <v>76</v>
      </c>
      <c r="E4" s="81" t="s">
        <v>98</v>
      </c>
      <c r="F4" s="77" t="s">
        <v>28</v>
      </c>
      <c r="G4" s="77"/>
      <c r="H4" s="77"/>
    </row>
    <row r="5" spans="1:8" x14ac:dyDescent="0.3">
      <c r="A5" s="75" t="s">
        <v>99</v>
      </c>
      <c r="B5" s="135"/>
      <c r="C5" s="83">
        <v>3</v>
      </c>
      <c r="D5" s="84" t="s">
        <v>164</v>
      </c>
      <c r="E5" s="81" t="s">
        <v>100</v>
      </c>
      <c r="F5" s="77" t="s">
        <v>29</v>
      </c>
      <c r="G5" s="77"/>
      <c r="H5" s="77"/>
    </row>
    <row r="6" spans="1:8" x14ac:dyDescent="0.3">
      <c r="A6" s="75" t="s">
        <v>101</v>
      </c>
      <c r="B6" s="135"/>
      <c r="C6" s="83">
        <v>4</v>
      </c>
      <c r="D6" s="84" t="s">
        <v>165</v>
      </c>
      <c r="E6" s="81" t="s">
        <v>30</v>
      </c>
      <c r="F6" s="77" t="s">
        <v>31</v>
      </c>
      <c r="G6" s="77"/>
      <c r="H6" s="77"/>
    </row>
    <row r="7" spans="1:8" x14ac:dyDescent="0.3">
      <c r="A7" s="75" t="s">
        <v>102</v>
      </c>
      <c r="B7" s="135"/>
      <c r="C7" s="83">
        <v>5</v>
      </c>
      <c r="D7" s="84" t="s">
        <v>166</v>
      </c>
      <c r="E7" s="81" t="s">
        <v>103</v>
      </c>
      <c r="F7" s="77" t="s">
        <v>32</v>
      </c>
      <c r="G7" s="77"/>
      <c r="H7" s="77"/>
    </row>
    <row r="8" spans="1:8" x14ac:dyDescent="0.3">
      <c r="A8" s="75" t="s">
        <v>104</v>
      </c>
      <c r="C8" s="80">
        <v>6</v>
      </c>
      <c r="D8" s="81" t="s">
        <v>33</v>
      </c>
      <c r="E8" s="81" t="s">
        <v>33</v>
      </c>
      <c r="F8" s="77" t="s">
        <v>34</v>
      </c>
      <c r="G8" s="77"/>
      <c r="H8" s="77"/>
    </row>
    <row r="9" spans="1:8" x14ac:dyDescent="0.3">
      <c r="A9" s="75" t="s">
        <v>105</v>
      </c>
      <c r="C9" s="80">
        <v>7</v>
      </c>
      <c r="D9" s="81" t="s">
        <v>35</v>
      </c>
      <c r="E9" s="81" t="s">
        <v>35</v>
      </c>
      <c r="F9" s="77" t="s">
        <v>36</v>
      </c>
      <c r="G9" s="77"/>
      <c r="H9" s="77"/>
    </row>
    <row r="10" spans="1:8" x14ac:dyDescent="0.3">
      <c r="A10" s="85" t="s">
        <v>106</v>
      </c>
      <c r="C10" s="80">
        <v>8</v>
      </c>
      <c r="D10" s="81" t="s">
        <v>79</v>
      </c>
      <c r="E10" s="81" t="s">
        <v>107</v>
      </c>
      <c r="F10" s="77" t="s">
        <v>37</v>
      </c>
      <c r="G10" s="77"/>
      <c r="H10" s="77"/>
    </row>
    <row r="11" spans="1:8" ht="13.5" thickBot="1" x14ac:dyDescent="0.35">
      <c r="C11" s="80">
        <v>10</v>
      </c>
      <c r="D11" s="81" t="s">
        <v>80</v>
      </c>
      <c r="E11" s="81" t="s">
        <v>108</v>
      </c>
      <c r="F11" s="77" t="s">
        <v>38</v>
      </c>
      <c r="G11" s="77"/>
      <c r="H11" s="77"/>
    </row>
    <row r="12" spans="1:8" ht="13.5" thickBot="1" x14ac:dyDescent="0.35">
      <c r="A12" s="86" t="s">
        <v>109</v>
      </c>
      <c r="C12" s="80">
        <v>11</v>
      </c>
      <c r="D12" s="81" t="s">
        <v>170</v>
      </c>
      <c r="E12" s="81" t="s">
        <v>110</v>
      </c>
      <c r="F12" s="77" t="s">
        <v>39</v>
      </c>
      <c r="G12" s="77"/>
      <c r="H12" s="77"/>
    </row>
    <row r="13" spans="1:8" ht="13.5" thickBot="1" x14ac:dyDescent="0.35">
      <c r="A13" s="87" t="s">
        <v>111</v>
      </c>
      <c r="C13" s="80">
        <v>12</v>
      </c>
      <c r="D13" s="81" t="s">
        <v>40</v>
      </c>
      <c r="E13" s="81" t="s">
        <v>40</v>
      </c>
      <c r="F13" s="77" t="s">
        <v>41</v>
      </c>
      <c r="G13" s="77" t="s">
        <v>112</v>
      </c>
      <c r="H13" s="88" t="s">
        <v>113</v>
      </c>
    </row>
    <row r="14" spans="1:8" ht="13.5" thickBot="1" x14ac:dyDescent="0.35">
      <c r="A14" s="87" t="s">
        <v>114</v>
      </c>
      <c r="C14" s="89">
        <v>13</v>
      </c>
      <c r="D14" s="90" t="s">
        <v>42</v>
      </c>
      <c r="E14" s="91" t="s">
        <v>42</v>
      </c>
      <c r="F14" s="91" t="s">
        <v>43</v>
      </c>
      <c r="G14" s="91" t="s">
        <v>115</v>
      </c>
      <c r="H14" s="77"/>
    </row>
    <row r="15" spans="1:8" ht="13.5" thickBot="1" x14ac:dyDescent="0.35">
      <c r="A15" s="87" t="s">
        <v>116</v>
      </c>
      <c r="B15" s="135" t="s">
        <v>117</v>
      </c>
      <c r="C15" s="92" t="s">
        <v>44</v>
      </c>
      <c r="D15" s="81" t="s">
        <v>167</v>
      </c>
      <c r="E15" s="81" t="s">
        <v>118</v>
      </c>
      <c r="F15" s="77" t="s">
        <v>45</v>
      </c>
      <c r="G15" s="77" t="s">
        <v>119</v>
      </c>
      <c r="H15" s="88" t="s">
        <v>120</v>
      </c>
    </row>
    <row r="16" spans="1:8" ht="13.5" thickBot="1" x14ac:dyDescent="0.35">
      <c r="A16" s="87" t="s">
        <v>121</v>
      </c>
      <c r="B16" s="135"/>
      <c r="C16" s="92" t="s">
        <v>46</v>
      </c>
      <c r="D16" s="81" t="s">
        <v>168</v>
      </c>
      <c r="E16" s="81"/>
      <c r="F16" s="77"/>
      <c r="G16" s="77" t="s">
        <v>122</v>
      </c>
      <c r="H16" s="88" t="s">
        <v>123</v>
      </c>
    </row>
    <row r="17" spans="1:8" ht="13.5" thickBot="1" x14ac:dyDescent="0.35">
      <c r="A17" s="87" t="s">
        <v>124</v>
      </c>
      <c r="B17" s="135"/>
      <c r="C17" s="92" t="s">
        <v>47</v>
      </c>
      <c r="D17" s="81" t="s">
        <v>169</v>
      </c>
      <c r="E17" s="81"/>
      <c r="F17" s="77"/>
      <c r="G17" s="77" t="s">
        <v>125</v>
      </c>
      <c r="H17" s="88" t="s">
        <v>126</v>
      </c>
    </row>
    <row r="18" spans="1:8" x14ac:dyDescent="0.3">
      <c r="B18" s="135"/>
      <c r="C18" s="89" t="s">
        <v>48</v>
      </c>
      <c r="D18" s="93" t="s">
        <v>81</v>
      </c>
      <c r="E18" s="81"/>
      <c r="F18" s="77"/>
      <c r="G18" s="77" t="s">
        <v>127</v>
      </c>
      <c r="H18" s="88" t="s">
        <v>128</v>
      </c>
    </row>
    <row r="19" spans="1:8" x14ac:dyDescent="0.3">
      <c r="A19" s="94" t="s">
        <v>129</v>
      </c>
      <c r="C19" s="95">
        <v>15</v>
      </c>
      <c r="D19" s="93" t="s">
        <v>82</v>
      </c>
      <c r="E19" s="81" t="s">
        <v>130</v>
      </c>
      <c r="F19" s="77" t="s">
        <v>49</v>
      </c>
      <c r="G19" s="77"/>
      <c r="H19" s="77"/>
    </row>
    <row r="20" spans="1:8" x14ac:dyDescent="0.3">
      <c r="A20" s="94" t="s">
        <v>131</v>
      </c>
      <c r="C20" s="95">
        <v>16</v>
      </c>
      <c r="D20" s="93" t="s">
        <v>50</v>
      </c>
      <c r="E20" s="81" t="s">
        <v>50</v>
      </c>
      <c r="F20" s="77" t="s">
        <v>51</v>
      </c>
      <c r="G20" s="77"/>
      <c r="H20" s="77"/>
    </row>
  </sheetData>
  <mergeCells count="3">
    <mergeCell ref="C1:F1"/>
    <mergeCell ref="B4:B7"/>
    <mergeCell ref="B15:B18"/>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115BC-32E2-4EBD-AFF6-7204A3607679}">
  <dimension ref="B1:D26"/>
  <sheetViews>
    <sheetView topLeftCell="A19" workbookViewId="0">
      <selection activeCell="B13" sqref="B13"/>
    </sheetView>
  </sheetViews>
  <sheetFormatPr baseColWidth="10" defaultColWidth="11.453125" defaultRowHeight="14.5" x14ac:dyDescent="0.35"/>
  <cols>
    <col min="1" max="1" width="11.453125" style="99"/>
    <col min="2" max="2" width="19" style="99" customWidth="1"/>
    <col min="3" max="3" width="69.453125" style="99" bestFit="1" customWidth="1"/>
    <col min="4" max="4" width="39" style="99" bestFit="1" customWidth="1"/>
    <col min="5" max="16384" width="11.453125" style="99"/>
  </cols>
  <sheetData>
    <row r="1" spans="2:4" x14ac:dyDescent="0.35">
      <c r="B1" s="97" t="s">
        <v>132</v>
      </c>
      <c r="C1" s="98" t="s">
        <v>133</v>
      </c>
      <c r="D1" s="98" t="s">
        <v>134</v>
      </c>
    </row>
    <row r="2" spans="2:4" x14ac:dyDescent="0.35">
      <c r="B2" s="100">
        <v>2</v>
      </c>
      <c r="C2" s="100" t="s">
        <v>135</v>
      </c>
      <c r="D2" s="101" t="s">
        <v>136</v>
      </c>
    </row>
    <row r="3" spans="2:4" x14ac:dyDescent="0.35">
      <c r="B3" s="100">
        <v>3</v>
      </c>
      <c r="C3" s="100" t="s">
        <v>137</v>
      </c>
      <c r="D3" s="101" t="s">
        <v>138</v>
      </c>
    </row>
    <row r="4" spans="2:4" x14ac:dyDescent="0.35">
      <c r="B4" s="100">
        <v>6</v>
      </c>
      <c r="C4" s="100" t="s">
        <v>139</v>
      </c>
      <c r="D4" s="101" t="s">
        <v>140</v>
      </c>
    </row>
    <row r="5" spans="2:4" x14ac:dyDescent="0.35">
      <c r="B5" s="100">
        <v>8</v>
      </c>
      <c r="C5" s="100" t="s">
        <v>141</v>
      </c>
      <c r="D5" s="101" t="s">
        <v>142</v>
      </c>
    </row>
    <row r="8" spans="2:4" ht="29" x14ac:dyDescent="0.35">
      <c r="B8" s="97" t="s">
        <v>143</v>
      </c>
      <c r="C8" s="98" t="s">
        <v>144</v>
      </c>
      <c r="D8" s="98" t="s">
        <v>145</v>
      </c>
    </row>
    <row r="9" spans="2:4" x14ac:dyDescent="0.35">
      <c r="B9" s="101">
        <v>1</v>
      </c>
      <c r="C9" s="100" t="s">
        <v>146</v>
      </c>
      <c r="D9" s="100" t="s">
        <v>147</v>
      </c>
    </row>
    <row r="10" spans="2:4" ht="29" x14ac:dyDescent="0.35">
      <c r="B10" s="102">
        <v>2</v>
      </c>
      <c r="C10" s="103" t="s">
        <v>148</v>
      </c>
      <c r="D10" s="104" t="s">
        <v>149</v>
      </c>
    </row>
    <row r="11" spans="2:4" ht="29" x14ac:dyDescent="0.35">
      <c r="B11" s="105">
        <v>3</v>
      </c>
      <c r="C11" s="106" t="s">
        <v>150</v>
      </c>
      <c r="D11" s="107" t="s">
        <v>151</v>
      </c>
    </row>
    <row r="12" spans="2:4" ht="29" x14ac:dyDescent="0.35">
      <c r="B12" s="105">
        <v>4</v>
      </c>
      <c r="C12" s="106" t="s">
        <v>150</v>
      </c>
      <c r="D12" s="107" t="s">
        <v>151</v>
      </c>
    </row>
    <row r="13" spans="2:4" ht="29" x14ac:dyDescent="0.35">
      <c r="B13" s="105">
        <v>5</v>
      </c>
      <c r="C13" s="106" t="s">
        <v>150</v>
      </c>
      <c r="D13" s="107" t="s">
        <v>151</v>
      </c>
    </row>
    <row r="14" spans="2:4" ht="29" x14ac:dyDescent="0.35">
      <c r="B14" s="108">
        <v>16</v>
      </c>
      <c r="C14" s="106" t="s">
        <v>150</v>
      </c>
      <c r="D14" s="107" t="s">
        <v>151</v>
      </c>
    </row>
    <row r="15" spans="2:4" x14ac:dyDescent="0.35">
      <c r="B15" s="102">
        <v>6</v>
      </c>
      <c r="C15" s="103" t="s">
        <v>148</v>
      </c>
      <c r="D15" s="103" t="s">
        <v>152</v>
      </c>
    </row>
    <row r="16" spans="2:4" x14ac:dyDescent="0.35">
      <c r="B16" s="102">
        <v>7</v>
      </c>
      <c r="C16" s="103" t="s">
        <v>148</v>
      </c>
      <c r="D16" s="103" t="s">
        <v>153</v>
      </c>
    </row>
    <row r="17" spans="2:4" x14ac:dyDescent="0.35">
      <c r="B17" s="101">
        <v>8</v>
      </c>
      <c r="C17" s="100" t="s">
        <v>154</v>
      </c>
      <c r="D17" s="100" t="s">
        <v>155</v>
      </c>
    </row>
    <row r="18" spans="2:4" x14ac:dyDescent="0.35">
      <c r="B18" s="101">
        <v>10</v>
      </c>
      <c r="C18" s="100" t="s">
        <v>156</v>
      </c>
      <c r="D18" s="100" t="s">
        <v>157</v>
      </c>
    </row>
    <row r="19" spans="2:4" ht="43.5" x14ac:dyDescent="0.35">
      <c r="B19" s="102">
        <v>11</v>
      </c>
      <c r="C19" s="103" t="s">
        <v>148</v>
      </c>
      <c r="D19" s="104" t="s">
        <v>158</v>
      </c>
    </row>
    <row r="20" spans="2:4" x14ac:dyDescent="0.35">
      <c r="B20" s="102">
        <v>12</v>
      </c>
      <c r="C20" s="103" t="s">
        <v>148</v>
      </c>
      <c r="D20" s="103" t="s">
        <v>159</v>
      </c>
    </row>
    <row r="21" spans="2:4" x14ac:dyDescent="0.35">
      <c r="B21" s="109" t="s">
        <v>44</v>
      </c>
      <c r="C21" s="110" t="s">
        <v>160</v>
      </c>
      <c r="D21" s="110" t="s">
        <v>161</v>
      </c>
    </row>
    <row r="22" spans="2:4" x14ac:dyDescent="0.35">
      <c r="B22" s="109" t="s">
        <v>46</v>
      </c>
      <c r="C22" s="110" t="s">
        <v>160</v>
      </c>
      <c r="D22" s="110" t="s">
        <v>161</v>
      </c>
    </row>
    <row r="23" spans="2:4" x14ac:dyDescent="0.35">
      <c r="B23" s="109" t="s">
        <v>47</v>
      </c>
      <c r="C23" s="110" t="s">
        <v>160</v>
      </c>
      <c r="D23" s="110" t="s">
        <v>161</v>
      </c>
    </row>
    <row r="24" spans="2:4" x14ac:dyDescent="0.35">
      <c r="B24" s="109" t="s">
        <v>48</v>
      </c>
      <c r="C24" s="110" t="s">
        <v>160</v>
      </c>
      <c r="D24" s="110" t="s">
        <v>161</v>
      </c>
    </row>
    <row r="26" spans="2:4" x14ac:dyDescent="0.35">
      <c r="C26" s="11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66"/>
  <sheetViews>
    <sheetView topLeftCell="H1" zoomScale="85" zoomScaleNormal="85" workbookViewId="0">
      <pane ySplit="1" topLeftCell="A10" activePane="bottomLeft" state="frozen"/>
      <selection activeCell="F9" sqref="F9"/>
      <selection pane="bottomLeft" activeCell="M66" sqref="M66"/>
    </sheetView>
  </sheetViews>
  <sheetFormatPr baseColWidth="10" defaultRowHeight="12.5" x14ac:dyDescent="0.25"/>
  <cols>
    <col min="1" max="1" width="5.7265625" customWidth="1"/>
    <col min="2" max="7" width="18.54296875" style="5" customWidth="1"/>
    <col min="8" max="9" width="12.54296875" style="7" customWidth="1"/>
    <col min="10" max="10" width="13.26953125" style="1" bestFit="1" customWidth="1"/>
    <col min="11" max="12" width="12.7265625" style="1" customWidth="1"/>
    <col min="13" max="13" width="24.54296875" style="6" customWidth="1"/>
    <col min="14" max="15" width="7" style="4" customWidth="1"/>
    <col min="16" max="16" width="8.6328125" style="4" customWidth="1"/>
    <col min="17" max="17" width="7.81640625" style="4" customWidth="1"/>
    <col min="18" max="18" width="26.1796875" style="2" customWidth="1"/>
    <col min="19" max="19" width="12.26953125" style="44" customWidth="1"/>
    <col min="20" max="20" width="11.26953125" style="3" customWidth="1"/>
    <col min="21" max="21" width="9.26953125" style="3" customWidth="1"/>
    <col min="22" max="22" width="20.81640625" style="3" customWidth="1"/>
    <col min="23" max="23" width="13.1796875" style="46" customWidth="1"/>
    <col min="24" max="24" width="12.1796875" style="47" customWidth="1"/>
    <col min="25" max="25" width="10.453125" style="47" customWidth="1"/>
    <col min="26" max="26" width="11.6328125" style="47" customWidth="1"/>
    <col min="27" max="27" width="10.81640625" style="47" customWidth="1"/>
    <col min="28" max="28" width="11" style="47" bestFit="1" customWidth="1"/>
    <col min="29" max="30" width="13.26953125" style="9" customWidth="1"/>
    <col min="31" max="31" width="11" style="8" customWidth="1"/>
    <col min="32" max="32" width="11.1796875" customWidth="1"/>
  </cols>
  <sheetData>
    <row r="1" spans="1:31" ht="42" x14ac:dyDescent="0.25">
      <c r="A1" s="23" t="s">
        <v>8</v>
      </c>
      <c r="B1" s="23" t="s">
        <v>77</v>
      </c>
      <c r="C1" s="23" t="s">
        <v>22</v>
      </c>
      <c r="D1" s="74" t="s">
        <v>89</v>
      </c>
      <c r="E1" s="74" t="s">
        <v>86</v>
      </c>
      <c r="F1" s="74" t="s">
        <v>87</v>
      </c>
      <c r="G1" s="74" t="s">
        <v>90</v>
      </c>
      <c r="H1" s="35" t="s">
        <v>13</v>
      </c>
      <c r="I1" s="35" t="s">
        <v>19</v>
      </c>
      <c r="J1" s="36" t="s">
        <v>15</v>
      </c>
      <c r="K1" s="37" t="s">
        <v>17</v>
      </c>
      <c r="L1" s="37" t="s">
        <v>176</v>
      </c>
      <c r="M1" s="38" t="s">
        <v>3</v>
      </c>
      <c r="N1" s="10" t="s">
        <v>14</v>
      </c>
      <c r="O1" s="39" t="s">
        <v>74</v>
      </c>
      <c r="P1" s="10" t="s">
        <v>52</v>
      </c>
      <c r="Q1" s="10" t="s">
        <v>21</v>
      </c>
      <c r="R1" s="40" t="s">
        <v>12</v>
      </c>
      <c r="S1" s="43" t="s">
        <v>6</v>
      </c>
      <c r="T1" s="41" t="s">
        <v>7</v>
      </c>
      <c r="U1" s="41" t="s">
        <v>9</v>
      </c>
      <c r="V1" s="42" t="s">
        <v>10</v>
      </c>
      <c r="W1" s="45" t="s">
        <v>68</v>
      </c>
      <c r="X1" s="43" t="s">
        <v>66</v>
      </c>
      <c r="Y1" s="43" t="s">
        <v>4</v>
      </c>
      <c r="Z1" s="43" t="s">
        <v>67</v>
      </c>
      <c r="AA1" s="43" t="s">
        <v>69</v>
      </c>
      <c r="AB1" s="48" t="s">
        <v>65</v>
      </c>
      <c r="AC1"/>
      <c r="AD1"/>
      <c r="AE1"/>
    </row>
    <row r="2" spans="1:31" ht="13" customHeight="1" x14ac:dyDescent="0.25">
      <c r="A2" s="56">
        <f>Formato!A6</f>
        <v>1</v>
      </c>
      <c r="B2" s="56">
        <f>Formato!B6</f>
        <v>43014</v>
      </c>
      <c r="C2" s="56" t="str">
        <f>Formato!C6</f>
        <v>FECR-43014</v>
      </c>
      <c r="D2" s="56">
        <f>Formato!D6</f>
        <v>40949</v>
      </c>
      <c r="E2" s="56" t="str">
        <f>Formato!E6</f>
        <v>ZANGUÑA FONSECA CARLOS ANDRES</v>
      </c>
      <c r="F2" s="56" t="str">
        <f>Formato!F6</f>
        <v xml:space="preserve">CC 1002551397 </v>
      </c>
      <c r="G2" s="56">
        <f>Formato!G6</f>
        <v>6200002849</v>
      </c>
      <c r="H2" s="57">
        <f>Formato!H6</f>
        <v>44979</v>
      </c>
      <c r="I2" s="57">
        <f>Formato!I6</f>
        <v>44973</v>
      </c>
      <c r="J2" s="56">
        <f>Formato!J6</f>
        <v>410550</v>
      </c>
      <c r="K2" s="56">
        <f>Formato!K6</f>
        <v>410550</v>
      </c>
      <c r="L2" s="56">
        <f>Formato!L6</f>
        <v>5000</v>
      </c>
      <c r="M2" s="56" t="str">
        <f>Formato!M6</f>
        <v>Reclamación tramitada en su totalidad</v>
      </c>
      <c r="N2" s="56" t="e">
        <f>Formato!#REF!</f>
        <v>#REF!</v>
      </c>
      <c r="O2" s="58" t="e">
        <f>VLOOKUP($N2,Hoja1!$C$2:$D$20,2,0)</f>
        <v>#REF!</v>
      </c>
      <c r="P2" s="58" t="e">
        <f>Formato!#REF!</f>
        <v>#REF!</v>
      </c>
      <c r="Q2" s="58" t="e">
        <f>Formato!#REF!</f>
        <v>#REF!</v>
      </c>
      <c r="R2" s="59" t="str">
        <f>Formato!N6</f>
        <v>02/10/2023-10/03/2023</v>
      </c>
      <c r="S2" s="60">
        <f>Formato!O6</f>
        <v>394695</v>
      </c>
      <c r="T2" s="58">
        <f>Formato!P6</f>
        <v>8055</v>
      </c>
      <c r="U2" s="58">
        <f>Formato!Q6</f>
        <v>0</v>
      </c>
      <c r="V2" s="58" t="str">
        <f>Formato!R6</f>
        <v>800514719/800543460</v>
      </c>
      <c r="W2" s="60">
        <f>Formato!S6</f>
        <v>0</v>
      </c>
      <c r="X2" s="60">
        <f>Formato!T6</f>
        <v>0</v>
      </c>
      <c r="Y2" s="60">
        <f>Formato!U6</f>
        <v>7800</v>
      </c>
      <c r="Z2" s="60">
        <f>Formato!V6</f>
        <v>0</v>
      </c>
      <c r="AA2" s="60">
        <f>Formato!W6</f>
        <v>0</v>
      </c>
      <c r="AB2" s="61">
        <f>J2-S2-Y2-AA2-T2-U2</f>
        <v>0</v>
      </c>
    </row>
    <row r="3" spans="1:31" ht="50" x14ac:dyDescent="0.25">
      <c r="A3" s="56">
        <f>Formato!A7</f>
        <v>2</v>
      </c>
      <c r="B3" s="56">
        <f>Formato!B7</f>
        <v>55744</v>
      </c>
      <c r="C3" s="56" t="str">
        <f>Formato!C7</f>
        <v>FECR-55744</v>
      </c>
      <c r="D3" s="56">
        <f>Formato!D7</f>
        <v>2000511</v>
      </c>
      <c r="E3" s="56" t="str">
        <f>Formato!E7</f>
        <v>GALLO BARBOSA SEBASTIAN</v>
      </c>
      <c r="F3" s="56" t="str">
        <f>Formato!F7</f>
        <v xml:space="preserve">CC 1057592512 </v>
      </c>
      <c r="G3" s="56">
        <f>Formato!G7</f>
        <v>6000007268</v>
      </c>
      <c r="H3" s="57">
        <f>Formato!H7</f>
        <v>45348</v>
      </c>
      <c r="I3" s="57">
        <f>Formato!I7</f>
        <v>45161</v>
      </c>
      <c r="J3" s="56">
        <f>Formato!J7</f>
        <v>62800</v>
      </c>
      <c r="K3" s="56">
        <f>Formato!K7</f>
        <v>62800</v>
      </c>
      <c r="L3" s="56">
        <f>Formato!L7</f>
        <v>62800</v>
      </c>
      <c r="M3" s="56" t="str">
        <f>Formato!M7</f>
        <v>Reclamación tramitada en su totalidad</v>
      </c>
      <c r="N3" s="56" t="e">
        <f>Formato!#REF!</f>
        <v>#REF!</v>
      </c>
      <c r="O3" s="58" t="e">
        <f>VLOOKUP($N3,Hoja1!$C$2:$D$20,2,0)</f>
        <v>#REF!</v>
      </c>
      <c r="P3" s="58" t="e">
        <f>Formato!#REF!</f>
        <v>#REF!</v>
      </c>
      <c r="Q3" s="58" t="e">
        <f>Formato!#REF!</f>
        <v>#REF!</v>
      </c>
      <c r="R3" s="59">
        <f>Formato!N7</f>
        <v>45363</v>
      </c>
      <c r="S3" s="60">
        <f>Formato!O7</f>
        <v>61544</v>
      </c>
      <c r="T3" s="58">
        <f>Formato!P7</f>
        <v>1256</v>
      </c>
      <c r="U3" s="58">
        <f>Formato!Q7</f>
        <v>0</v>
      </c>
      <c r="V3" s="58">
        <f>Formato!R7</f>
        <v>800568331</v>
      </c>
      <c r="W3" s="60">
        <f>Formato!S7</f>
        <v>0</v>
      </c>
      <c r="X3" s="60">
        <f>Formato!T7</f>
        <v>0</v>
      </c>
      <c r="Y3" s="60">
        <f>Formato!U7</f>
        <v>0</v>
      </c>
      <c r="Z3" s="60">
        <f>Formato!V7</f>
        <v>0</v>
      </c>
      <c r="AA3" s="60">
        <f>Formato!W7</f>
        <v>0</v>
      </c>
      <c r="AB3" s="61">
        <f t="shared" ref="AB3:AB66" si="0">J3-S3-Y3-AA3-T3-U3</f>
        <v>0</v>
      </c>
    </row>
    <row r="4" spans="1:31" ht="50" x14ac:dyDescent="0.25">
      <c r="A4" s="56">
        <f>Formato!A8</f>
        <v>3</v>
      </c>
      <c r="B4" s="56">
        <f>Formato!B8</f>
        <v>56314</v>
      </c>
      <c r="C4" s="56" t="str">
        <f>Formato!C8</f>
        <v>FECR-56314</v>
      </c>
      <c r="D4" s="56">
        <f>Formato!D8</f>
        <v>2000650</v>
      </c>
      <c r="E4" s="56" t="str">
        <f>Formato!E8</f>
        <v>SANDOVAL DAZA LEIDY JOHANNA</v>
      </c>
      <c r="F4" s="56" t="str">
        <f>Formato!F8</f>
        <v xml:space="preserve">CC 1057601129 </v>
      </c>
      <c r="G4" s="56">
        <f>Formato!G8</f>
        <v>6000007651</v>
      </c>
      <c r="H4" s="57">
        <f>Formato!H8</f>
        <v>45378</v>
      </c>
      <c r="I4" s="57">
        <f>Formato!I8</f>
        <v>45352</v>
      </c>
      <c r="J4" s="56">
        <f>Formato!J8</f>
        <v>315550</v>
      </c>
      <c r="K4" s="56">
        <f>Formato!K8</f>
        <v>315550</v>
      </c>
      <c r="L4" s="56">
        <f>Formato!L8</f>
        <v>315550</v>
      </c>
      <c r="M4" s="56" t="str">
        <f>Formato!M8</f>
        <v>Reclamación tramitada en su totalidad</v>
      </c>
      <c r="N4" s="56" t="e">
        <f>Formato!#REF!</f>
        <v>#REF!</v>
      </c>
      <c r="O4" s="58" t="e">
        <f>VLOOKUP($N4,Hoja1!$C$2:$D$20,2,0)</f>
        <v>#REF!</v>
      </c>
      <c r="P4" s="58" t="e">
        <f>Formato!#REF!</f>
        <v>#REF!</v>
      </c>
      <c r="Q4" s="58" t="e">
        <f>Formato!#REF!</f>
        <v>#REF!</v>
      </c>
      <c r="R4" s="59">
        <f>Formato!N8</f>
        <v>45394</v>
      </c>
      <c r="S4" s="60">
        <f>Formato!O8</f>
        <v>309239</v>
      </c>
      <c r="T4" s="58">
        <f>Formato!P8</f>
        <v>6311</v>
      </c>
      <c r="U4" s="58">
        <f>Formato!Q8</f>
        <v>0</v>
      </c>
      <c r="V4" s="58">
        <f>Formato!R8</f>
        <v>800573092</v>
      </c>
      <c r="W4" s="60">
        <f>Formato!S8</f>
        <v>0</v>
      </c>
      <c r="X4" s="60">
        <f>Formato!T8</f>
        <v>0</v>
      </c>
      <c r="Y4" s="60">
        <f>Formato!U8</f>
        <v>0</v>
      </c>
      <c r="Z4" s="60">
        <f>Formato!V8</f>
        <v>0</v>
      </c>
      <c r="AA4" s="60">
        <f>Formato!W8</f>
        <v>0</v>
      </c>
      <c r="AB4" s="61">
        <f t="shared" si="0"/>
        <v>0</v>
      </c>
    </row>
    <row r="5" spans="1:31" ht="50" x14ac:dyDescent="0.25">
      <c r="A5" s="56">
        <f>Formato!A9</f>
        <v>4</v>
      </c>
      <c r="B5" s="56">
        <f>Formato!B9</f>
        <v>57045</v>
      </c>
      <c r="C5" s="56" t="str">
        <f>Formato!C9</f>
        <v>FECR-57045</v>
      </c>
      <c r="D5" s="56">
        <f>Formato!D9</f>
        <v>30539</v>
      </c>
      <c r="E5" s="56" t="str">
        <f>Formato!E9</f>
        <v>TORRES TIRIA RAUL</v>
      </c>
      <c r="F5" s="56" t="str">
        <f>Formato!F9</f>
        <v xml:space="preserve">CC 74369363 </v>
      </c>
      <c r="G5" s="56">
        <f>Formato!G9</f>
        <v>3760005308</v>
      </c>
      <c r="H5" s="57">
        <f>Formato!H9</f>
        <v>45378</v>
      </c>
      <c r="I5" s="57">
        <f>Formato!I9</f>
        <v>45369</v>
      </c>
      <c r="J5" s="56">
        <f>Formato!J9</f>
        <v>418050</v>
      </c>
      <c r="K5" s="56">
        <f>Formato!K9</f>
        <v>418050</v>
      </c>
      <c r="L5" s="56">
        <f>Formato!L9</f>
        <v>418050</v>
      </c>
      <c r="M5" s="56" t="str">
        <f>Formato!M9</f>
        <v>Reclamación tramitada en su totalidad</v>
      </c>
      <c r="N5" s="56" t="e">
        <f>Formato!#REF!</f>
        <v>#REF!</v>
      </c>
      <c r="O5" s="58" t="e">
        <f>VLOOKUP($N5,Hoja1!$C$2:$D$20,2,0)</f>
        <v>#REF!</v>
      </c>
      <c r="P5" s="58" t="e">
        <f>Formato!#REF!</f>
        <v>#REF!</v>
      </c>
      <c r="Q5" s="58" t="e">
        <f>Formato!#REF!</f>
        <v>#REF!</v>
      </c>
      <c r="R5" s="59">
        <f>Formato!N9</f>
        <v>45394</v>
      </c>
      <c r="S5" s="60">
        <f>Formato!O9</f>
        <v>409689</v>
      </c>
      <c r="T5" s="58">
        <f>Formato!P9</f>
        <v>8361</v>
      </c>
      <c r="U5" s="58">
        <f>Formato!Q9</f>
        <v>0</v>
      </c>
      <c r="V5" s="58">
        <f>Formato!R9</f>
        <v>800573092</v>
      </c>
      <c r="W5" s="60">
        <f>Formato!S9</f>
        <v>0</v>
      </c>
      <c r="X5" s="60">
        <f>Formato!T9</f>
        <v>0</v>
      </c>
      <c r="Y5" s="60">
        <f>Formato!U9</f>
        <v>0</v>
      </c>
      <c r="Z5" s="60">
        <f>Formato!V9</f>
        <v>0</v>
      </c>
      <c r="AA5" s="60">
        <f>Formato!W9</f>
        <v>0</v>
      </c>
      <c r="AB5" s="61">
        <f t="shared" si="0"/>
        <v>0</v>
      </c>
    </row>
    <row r="6" spans="1:31" ht="50" x14ac:dyDescent="0.25">
      <c r="A6" s="56">
        <f>Formato!A10</f>
        <v>5</v>
      </c>
      <c r="B6" s="56">
        <f>Formato!B10</f>
        <v>51092</v>
      </c>
      <c r="C6" s="56" t="str">
        <f>Formato!C10</f>
        <v>FECR-51092</v>
      </c>
      <c r="D6" s="56">
        <f>Formato!D10</f>
        <v>2000511</v>
      </c>
      <c r="E6" s="56" t="str">
        <f>Formato!E10</f>
        <v>GALLO BARBOSA SEBASTIAN</v>
      </c>
      <c r="F6" s="56" t="str">
        <f>Formato!F10</f>
        <v xml:space="preserve">CC 1057592512 </v>
      </c>
      <c r="G6" s="56">
        <f>Formato!G10</f>
        <v>6000007268</v>
      </c>
      <c r="H6" s="57">
        <f>Formato!H10</f>
        <v>45211</v>
      </c>
      <c r="I6" s="57">
        <f>Formato!I10</f>
        <v>45203</v>
      </c>
      <c r="J6" s="56">
        <f>Formato!J10</f>
        <v>64500</v>
      </c>
      <c r="K6" s="56">
        <f>Formato!K10</f>
        <v>64500</v>
      </c>
      <c r="L6" s="56">
        <f>Formato!L10</f>
        <v>64500</v>
      </c>
      <c r="M6" s="56" t="str">
        <f>Formato!M10</f>
        <v>Reclamación tramitada en su totalidad</v>
      </c>
      <c r="N6" s="56" t="e">
        <f>Formato!#REF!</f>
        <v>#REF!</v>
      </c>
      <c r="O6" s="58" t="e">
        <f>VLOOKUP($N6,Hoja1!$C$2:$D$20,2,0)</f>
        <v>#REF!</v>
      </c>
      <c r="P6" s="58" t="e">
        <f>Formato!#REF!</f>
        <v>#REF!</v>
      </c>
      <c r="Q6" s="58" t="e">
        <f>Formato!#REF!</f>
        <v>#REF!</v>
      </c>
      <c r="R6" s="59">
        <f>Formato!N10</f>
        <v>45226</v>
      </c>
      <c r="S6" s="60">
        <f>Formato!O10</f>
        <v>64500</v>
      </c>
      <c r="T6" s="58">
        <f>Formato!P10</f>
        <v>0</v>
      </c>
      <c r="U6" s="58">
        <f>Formato!Q10</f>
        <v>0</v>
      </c>
      <c r="V6" s="58">
        <f>Formato!R10</f>
        <v>800547666</v>
      </c>
      <c r="W6" s="60">
        <f>Formato!S10</f>
        <v>0</v>
      </c>
      <c r="X6" s="60">
        <f>Formato!T10</f>
        <v>0</v>
      </c>
      <c r="Y6" s="60">
        <f>Formato!U10</f>
        <v>0</v>
      </c>
      <c r="Z6" s="60">
        <f>Formato!V10</f>
        <v>0</v>
      </c>
      <c r="AA6" s="60">
        <f>Formato!W10</f>
        <v>0</v>
      </c>
      <c r="AB6" s="61">
        <f t="shared" si="0"/>
        <v>0</v>
      </c>
    </row>
    <row r="7" spans="1:31" ht="60" x14ac:dyDescent="0.25">
      <c r="A7" s="56">
        <f>Formato!A11</f>
        <v>6</v>
      </c>
      <c r="B7" s="56">
        <f>Formato!B11</f>
        <v>33465</v>
      </c>
      <c r="C7" s="56" t="str">
        <f>Formato!C11</f>
        <v>FECR0000033465</v>
      </c>
      <c r="D7" s="56">
        <f>Formato!D11</f>
        <v>0</v>
      </c>
      <c r="E7" s="56">
        <f>Formato!E11</f>
        <v>0</v>
      </c>
      <c r="F7" s="56">
        <f>Formato!F11</f>
        <v>0</v>
      </c>
      <c r="G7" s="56">
        <f>Formato!G11</f>
        <v>0</v>
      </c>
      <c r="H7" s="57">
        <f>Formato!H11</f>
        <v>0</v>
      </c>
      <c r="I7" s="57">
        <f>Formato!I11</f>
        <v>0</v>
      </c>
      <c r="J7" s="56">
        <f>Formato!J11</f>
        <v>235475</v>
      </c>
      <c r="K7" s="56">
        <f>Formato!K11</f>
        <v>235475</v>
      </c>
      <c r="L7" s="56">
        <f>Formato!L11</f>
        <v>18225</v>
      </c>
      <c r="M7" s="56" t="str">
        <f>Formato!M11</f>
        <v>Se realiza devolucion ya que presenta inconsistencias en el momento de abrir los soportes</v>
      </c>
      <c r="N7" s="56" t="e">
        <f>Formato!#REF!</f>
        <v>#REF!</v>
      </c>
      <c r="O7" s="58" t="e">
        <f>VLOOKUP($N7,Hoja1!$C$2:$D$20,2,0)</f>
        <v>#REF!</v>
      </c>
      <c r="P7" s="58" t="e">
        <f>Formato!#REF!</f>
        <v>#REF!</v>
      </c>
      <c r="Q7" s="58" t="e">
        <f>Formato!#REF!</f>
        <v>#REF!</v>
      </c>
      <c r="R7" s="59">
        <f>Formato!N11</f>
        <v>0</v>
      </c>
      <c r="S7" s="60">
        <f>Formato!O11</f>
        <v>0</v>
      </c>
      <c r="T7" s="58">
        <f>Formato!P11</f>
        <v>0</v>
      </c>
      <c r="U7" s="58">
        <f>Formato!Q11</f>
        <v>0</v>
      </c>
      <c r="V7" s="58">
        <f>Formato!R11</f>
        <v>0</v>
      </c>
      <c r="W7" s="60">
        <f>Formato!S11</f>
        <v>0</v>
      </c>
      <c r="X7" s="60">
        <f>Formato!T11</f>
        <v>0</v>
      </c>
      <c r="Y7" s="60">
        <f>Formato!U11</f>
        <v>0</v>
      </c>
      <c r="Z7" s="60">
        <f>Formato!V11</f>
        <v>235475</v>
      </c>
      <c r="AA7" s="60">
        <f>Formato!W11</f>
        <v>0</v>
      </c>
      <c r="AB7" s="61">
        <f t="shared" si="0"/>
        <v>235475</v>
      </c>
    </row>
    <row r="8" spans="1:31" ht="60" x14ac:dyDescent="0.25">
      <c r="A8" s="56">
        <f>Formato!A12</f>
        <v>7</v>
      </c>
      <c r="B8" s="56">
        <f>Formato!B12</f>
        <v>45170</v>
      </c>
      <c r="C8" s="56" t="str">
        <f>Formato!C12</f>
        <v>FECR0000045170</v>
      </c>
      <c r="D8" s="56">
        <f>Formato!D12</f>
        <v>0</v>
      </c>
      <c r="E8" s="56">
        <f>Formato!E12</f>
        <v>0</v>
      </c>
      <c r="F8" s="56">
        <f>Formato!F12</f>
        <v>0</v>
      </c>
      <c r="G8" s="56">
        <f>Formato!G12</f>
        <v>0</v>
      </c>
      <c r="H8" s="57">
        <f>Formato!H12</f>
        <v>0</v>
      </c>
      <c r="I8" s="57">
        <f>Formato!I12</f>
        <v>0</v>
      </c>
      <c r="J8" s="56">
        <f>Formato!J12</f>
        <v>622600</v>
      </c>
      <c r="K8" s="56">
        <f>Formato!K12</f>
        <v>622600</v>
      </c>
      <c r="L8" s="56">
        <f>Formato!L12</f>
        <v>622600</v>
      </c>
      <c r="M8" s="56" t="str">
        <f>Formato!M12</f>
        <v>Se hace devolucion ya que no cuenta con los soportes completos</v>
      </c>
      <c r="N8" s="56" t="e">
        <f>Formato!#REF!</f>
        <v>#REF!</v>
      </c>
      <c r="O8" s="58" t="e">
        <f>VLOOKUP($N8,Hoja1!$C$2:$D$20,2,0)</f>
        <v>#REF!</v>
      </c>
      <c r="P8" s="58" t="e">
        <f>Formato!#REF!</f>
        <v>#REF!</v>
      </c>
      <c r="Q8" s="58" t="e">
        <f>Formato!#REF!</f>
        <v>#REF!</v>
      </c>
      <c r="R8" s="59">
        <f>Formato!N12</f>
        <v>0</v>
      </c>
      <c r="S8" s="60">
        <f>Formato!O12</f>
        <v>0</v>
      </c>
      <c r="T8" s="58">
        <f>Formato!P12</f>
        <v>0</v>
      </c>
      <c r="U8" s="58">
        <f>Formato!Q12</f>
        <v>0</v>
      </c>
      <c r="V8" s="58">
        <f>Formato!R12</f>
        <v>0</v>
      </c>
      <c r="W8" s="60">
        <f>Formato!S12</f>
        <v>0</v>
      </c>
      <c r="X8" s="60">
        <f>Formato!T12</f>
        <v>0</v>
      </c>
      <c r="Y8" s="60">
        <f>Formato!U12</f>
        <v>0</v>
      </c>
      <c r="Z8" s="60">
        <f>Formato!V12</f>
        <v>622600</v>
      </c>
      <c r="AA8" s="60">
        <f>Formato!W12</f>
        <v>0</v>
      </c>
      <c r="AB8" s="61">
        <f t="shared" si="0"/>
        <v>622600</v>
      </c>
    </row>
    <row r="9" spans="1:31" ht="50" x14ac:dyDescent="0.25">
      <c r="A9" s="56">
        <f>Formato!A13</f>
        <v>8</v>
      </c>
      <c r="B9" s="56">
        <f>Formato!B13</f>
        <v>137919</v>
      </c>
      <c r="C9" s="56" t="str">
        <f>Formato!C13</f>
        <v>C0000000137919</v>
      </c>
      <c r="D9" s="56">
        <f>Formato!D13</f>
        <v>0</v>
      </c>
      <c r="E9" s="56">
        <f>Formato!E13</f>
        <v>0</v>
      </c>
      <c r="F9" s="56">
        <f>Formato!F13</f>
        <v>0</v>
      </c>
      <c r="G9" s="56">
        <f>Formato!G13</f>
        <v>0</v>
      </c>
      <c r="H9" s="57">
        <f>Formato!H13</f>
        <v>0</v>
      </c>
      <c r="I9" s="57">
        <f>Formato!I13</f>
        <v>0</v>
      </c>
      <c r="J9" s="56">
        <f>Formato!J13</f>
        <v>31900</v>
      </c>
      <c r="K9" s="56">
        <f>Formato!K13</f>
        <v>31900</v>
      </c>
      <c r="L9" s="56">
        <f>Formato!L13</f>
        <v>31900</v>
      </c>
      <c r="M9" s="56" t="str">
        <f>Formato!M13</f>
        <v>Reclamación no registra en sistema.</v>
      </c>
      <c r="N9" s="56" t="e">
        <f>Formato!#REF!</f>
        <v>#REF!</v>
      </c>
      <c r="O9" s="58" t="e">
        <f>VLOOKUP($N9,Hoja1!$C$2:$D$20,2,0)</f>
        <v>#REF!</v>
      </c>
      <c r="P9" s="58" t="e">
        <f>Formato!#REF!</f>
        <v>#REF!</v>
      </c>
      <c r="Q9" s="58" t="e">
        <f>Formato!#REF!</f>
        <v>#REF!</v>
      </c>
      <c r="R9" s="59">
        <f>Formato!N13</f>
        <v>0</v>
      </c>
      <c r="S9" s="60">
        <f>Formato!O13</f>
        <v>0</v>
      </c>
      <c r="T9" s="58">
        <f>Formato!P13</f>
        <v>0</v>
      </c>
      <c r="U9" s="58">
        <f>Formato!Q13</f>
        <v>0</v>
      </c>
      <c r="V9" s="58">
        <f>Formato!R13</f>
        <v>0</v>
      </c>
      <c r="W9" s="60">
        <f>Formato!S13</f>
        <v>0</v>
      </c>
      <c r="X9" s="60">
        <f>Formato!T13</f>
        <v>0</v>
      </c>
      <c r="Y9" s="60">
        <f>Formato!U13</f>
        <v>0</v>
      </c>
      <c r="Z9" s="60">
        <f>Formato!V13</f>
        <v>0</v>
      </c>
      <c r="AA9" s="60">
        <f>Formato!W13</f>
        <v>31900</v>
      </c>
      <c r="AB9" s="61">
        <f t="shared" si="0"/>
        <v>0</v>
      </c>
    </row>
    <row r="10" spans="1:31" ht="50" x14ac:dyDescent="0.25">
      <c r="A10" s="56">
        <f>Formato!A14</f>
        <v>9</v>
      </c>
      <c r="B10" s="56">
        <f>Formato!B14</f>
        <v>138007</v>
      </c>
      <c r="C10" s="56" t="str">
        <f>Formato!C14</f>
        <v>C0000000138007</v>
      </c>
      <c r="D10" s="56">
        <f>Formato!D14</f>
        <v>0</v>
      </c>
      <c r="E10" s="56">
        <f>Formato!E14</f>
        <v>0</v>
      </c>
      <c r="F10" s="56">
        <f>Formato!F14</f>
        <v>0</v>
      </c>
      <c r="G10" s="56">
        <f>Formato!G14</f>
        <v>0</v>
      </c>
      <c r="H10" s="57">
        <f>Formato!H14</f>
        <v>0</v>
      </c>
      <c r="I10" s="57">
        <f>Formato!I14</f>
        <v>0</v>
      </c>
      <c r="J10" s="56">
        <f>Formato!J14</f>
        <v>229094</v>
      </c>
      <c r="K10" s="56">
        <f>Formato!K14</f>
        <v>229094</v>
      </c>
      <c r="L10" s="56">
        <f>Formato!L14</f>
        <v>33125</v>
      </c>
      <c r="M10" s="56" t="str">
        <f>Formato!M14</f>
        <v>Reclamación no registra en sistema.</v>
      </c>
      <c r="N10" s="56" t="e">
        <f>Formato!#REF!</f>
        <v>#REF!</v>
      </c>
      <c r="O10" s="58" t="e">
        <f>VLOOKUP($N10,Hoja1!$C$2:$D$20,2,0)</f>
        <v>#REF!</v>
      </c>
      <c r="P10" s="58" t="e">
        <f>Formato!#REF!</f>
        <v>#REF!</v>
      </c>
      <c r="Q10" s="58" t="e">
        <f>Formato!#REF!</f>
        <v>#REF!</v>
      </c>
      <c r="R10" s="59">
        <f>Formato!N14</f>
        <v>0</v>
      </c>
      <c r="S10" s="60">
        <f>Formato!O14</f>
        <v>0</v>
      </c>
      <c r="T10" s="58">
        <f>Formato!P14</f>
        <v>0</v>
      </c>
      <c r="U10" s="58">
        <f>Formato!Q14</f>
        <v>0</v>
      </c>
      <c r="V10" s="58">
        <f>Formato!R14</f>
        <v>0</v>
      </c>
      <c r="W10" s="60">
        <f>Formato!S14</f>
        <v>0</v>
      </c>
      <c r="X10" s="60">
        <f>Formato!T14</f>
        <v>0</v>
      </c>
      <c r="Y10" s="60">
        <f>Formato!U14</f>
        <v>0</v>
      </c>
      <c r="Z10" s="60">
        <f>Formato!V14</f>
        <v>0</v>
      </c>
      <c r="AA10" s="60">
        <f>Formato!W14</f>
        <v>229094</v>
      </c>
      <c r="AB10" s="61">
        <f t="shared" si="0"/>
        <v>0</v>
      </c>
    </row>
    <row r="11" spans="1:31" ht="50" x14ac:dyDescent="0.25">
      <c r="A11" s="56">
        <f>Formato!A15</f>
        <v>10</v>
      </c>
      <c r="B11" s="56">
        <f>Formato!B15</f>
        <v>132852</v>
      </c>
      <c r="C11" s="56" t="str">
        <f>Formato!C15</f>
        <v>C0000000132852</v>
      </c>
      <c r="D11" s="56">
        <f>Formato!D15</f>
        <v>0</v>
      </c>
      <c r="E11" s="56">
        <f>Formato!E15</f>
        <v>0</v>
      </c>
      <c r="F11" s="56">
        <f>Formato!F15</f>
        <v>0</v>
      </c>
      <c r="G11" s="56">
        <f>Formato!G15</f>
        <v>0</v>
      </c>
      <c r="H11" s="57">
        <f>Formato!H15</f>
        <v>0</v>
      </c>
      <c r="I11" s="57">
        <f>Formato!I15</f>
        <v>0</v>
      </c>
      <c r="J11" s="56">
        <f>Formato!J15</f>
        <v>69100</v>
      </c>
      <c r="K11" s="56">
        <f>Formato!K15</f>
        <v>69100</v>
      </c>
      <c r="L11" s="56">
        <f>Formato!L15</f>
        <v>69100</v>
      </c>
      <c r="M11" s="56" t="str">
        <f>Formato!M15</f>
        <v>Reclamación no registra en sistema.</v>
      </c>
      <c r="N11" s="56" t="e">
        <f>Formato!#REF!</f>
        <v>#REF!</v>
      </c>
      <c r="O11" s="58" t="e">
        <f>VLOOKUP($N11,Hoja1!$C$2:$D$20,2,0)</f>
        <v>#REF!</v>
      </c>
      <c r="P11" s="58" t="e">
        <f>Formato!#REF!</f>
        <v>#REF!</v>
      </c>
      <c r="Q11" s="58" t="e">
        <f>Formato!#REF!</f>
        <v>#REF!</v>
      </c>
      <c r="R11" s="59">
        <f>Formato!N15</f>
        <v>0</v>
      </c>
      <c r="S11" s="60">
        <f>Formato!O15</f>
        <v>0</v>
      </c>
      <c r="T11" s="58">
        <f>Formato!P15</f>
        <v>0</v>
      </c>
      <c r="U11" s="58">
        <f>Formato!Q15</f>
        <v>0</v>
      </c>
      <c r="V11" s="58">
        <f>Formato!R15</f>
        <v>0</v>
      </c>
      <c r="W11" s="60">
        <f>Formato!S15</f>
        <v>0</v>
      </c>
      <c r="X11" s="60">
        <f>Formato!T15</f>
        <v>0</v>
      </c>
      <c r="Y11" s="60">
        <f>Formato!U15</f>
        <v>0</v>
      </c>
      <c r="Z11" s="60">
        <f>Formato!V15</f>
        <v>0</v>
      </c>
      <c r="AA11" s="60">
        <f>Formato!W15</f>
        <v>69100</v>
      </c>
      <c r="AB11" s="61">
        <f t="shared" si="0"/>
        <v>0</v>
      </c>
    </row>
    <row r="12" spans="1:31" ht="50" x14ac:dyDescent="0.25">
      <c r="A12" s="56">
        <f>Formato!A16</f>
        <v>11</v>
      </c>
      <c r="B12" s="56">
        <f>Formato!B16</f>
        <v>133981</v>
      </c>
      <c r="C12" s="56" t="str">
        <f>Formato!C16</f>
        <v>C0000000133981</v>
      </c>
      <c r="D12" s="56">
        <f>Formato!D16</f>
        <v>0</v>
      </c>
      <c r="E12" s="56">
        <f>Formato!E16</f>
        <v>0</v>
      </c>
      <c r="F12" s="56">
        <f>Formato!F16</f>
        <v>0</v>
      </c>
      <c r="G12" s="56">
        <f>Formato!G16</f>
        <v>0</v>
      </c>
      <c r="H12" s="57">
        <f>Formato!H16</f>
        <v>0</v>
      </c>
      <c r="I12" s="57">
        <f>Formato!I16</f>
        <v>0</v>
      </c>
      <c r="J12" s="56">
        <f>Formato!J16</f>
        <v>345935</v>
      </c>
      <c r="K12" s="56">
        <f>Formato!K16</f>
        <v>345935</v>
      </c>
      <c r="L12" s="56">
        <f>Formato!L16</f>
        <v>345935</v>
      </c>
      <c r="M12" s="56" t="str">
        <f>Formato!M16</f>
        <v>Reclamación no registra en sistema.</v>
      </c>
      <c r="N12" s="56" t="e">
        <f>Formato!#REF!</f>
        <v>#REF!</v>
      </c>
      <c r="O12" s="58" t="e">
        <f>VLOOKUP($N12,Hoja1!$C$2:$D$20,2,0)</f>
        <v>#REF!</v>
      </c>
      <c r="P12" s="58" t="e">
        <f>Formato!#REF!</f>
        <v>#REF!</v>
      </c>
      <c r="Q12" s="58" t="e">
        <f>Formato!#REF!</f>
        <v>#REF!</v>
      </c>
      <c r="R12" s="59">
        <f>Formato!N16</f>
        <v>0</v>
      </c>
      <c r="S12" s="60">
        <f>Formato!O16</f>
        <v>0</v>
      </c>
      <c r="T12" s="58">
        <f>Formato!P16</f>
        <v>0</v>
      </c>
      <c r="U12" s="58">
        <f>Formato!Q16</f>
        <v>0</v>
      </c>
      <c r="V12" s="58">
        <f>Formato!R16</f>
        <v>0</v>
      </c>
      <c r="W12" s="60">
        <f>Formato!S16</f>
        <v>0</v>
      </c>
      <c r="X12" s="60">
        <f>Formato!T16</f>
        <v>0</v>
      </c>
      <c r="Y12" s="60">
        <f>Formato!U16</f>
        <v>0</v>
      </c>
      <c r="Z12" s="60">
        <f>Formato!V16</f>
        <v>0</v>
      </c>
      <c r="AA12" s="60">
        <f>Formato!W16</f>
        <v>345935</v>
      </c>
      <c r="AB12" s="61">
        <f t="shared" si="0"/>
        <v>0</v>
      </c>
    </row>
    <row r="13" spans="1:31" ht="50" x14ac:dyDescent="0.25">
      <c r="A13" s="56">
        <f>Formato!A17</f>
        <v>12</v>
      </c>
      <c r="B13" s="56">
        <f>Formato!B17</f>
        <v>134239</v>
      </c>
      <c r="C13" s="56" t="str">
        <f>Formato!C17</f>
        <v>C0000000134239</v>
      </c>
      <c r="D13" s="56">
        <f>Formato!D17</f>
        <v>0</v>
      </c>
      <c r="E13" s="56">
        <f>Formato!E17</f>
        <v>0</v>
      </c>
      <c r="F13" s="56">
        <f>Formato!F17</f>
        <v>0</v>
      </c>
      <c r="G13" s="56">
        <f>Formato!G17</f>
        <v>0</v>
      </c>
      <c r="H13" s="57">
        <f>Formato!H17</f>
        <v>0</v>
      </c>
      <c r="I13" s="57">
        <f>Formato!I17</f>
        <v>0</v>
      </c>
      <c r="J13" s="56">
        <f>Formato!J17</f>
        <v>421900</v>
      </c>
      <c r="K13" s="56">
        <f>Formato!K17</f>
        <v>421900</v>
      </c>
      <c r="L13" s="56">
        <f>Formato!L17</f>
        <v>421900</v>
      </c>
      <c r="M13" s="56" t="str">
        <f>Formato!M17</f>
        <v>Reclamación no registra en sistema.</v>
      </c>
      <c r="N13" s="56" t="e">
        <f>Formato!#REF!</f>
        <v>#REF!</v>
      </c>
      <c r="O13" s="58" t="e">
        <f>VLOOKUP($N13,Hoja1!$C$2:$D$20,2,0)</f>
        <v>#REF!</v>
      </c>
      <c r="P13" s="58" t="e">
        <f>Formato!#REF!</f>
        <v>#REF!</v>
      </c>
      <c r="Q13" s="58" t="e">
        <f>Formato!#REF!</f>
        <v>#REF!</v>
      </c>
      <c r="R13" s="59">
        <f>Formato!N17</f>
        <v>0</v>
      </c>
      <c r="S13" s="60">
        <f>Formato!O17</f>
        <v>0</v>
      </c>
      <c r="T13" s="58">
        <f>Formato!P17</f>
        <v>0</v>
      </c>
      <c r="U13" s="58">
        <f>Formato!Q17</f>
        <v>0</v>
      </c>
      <c r="V13" s="58">
        <f>Formato!R17</f>
        <v>0</v>
      </c>
      <c r="W13" s="60">
        <f>Formato!S17</f>
        <v>0</v>
      </c>
      <c r="X13" s="60">
        <f>Formato!T17</f>
        <v>0</v>
      </c>
      <c r="Y13" s="60">
        <f>Formato!U17</f>
        <v>0</v>
      </c>
      <c r="Z13" s="60">
        <f>Formato!V17</f>
        <v>0</v>
      </c>
      <c r="AA13" s="60">
        <f>Formato!W17</f>
        <v>421900</v>
      </c>
      <c r="AB13" s="61">
        <f t="shared" si="0"/>
        <v>0</v>
      </c>
    </row>
    <row r="14" spans="1:31" ht="50" x14ac:dyDescent="0.25">
      <c r="A14" s="56">
        <f>Formato!A18</f>
        <v>13</v>
      </c>
      <c r="B14" s="56">
        <f>Formato!B18</f>
        <v>134548</v>
      </c>
      <c r="C14" s="56" t="str">
        <f>Formato!C18</f>
        <v>C0000000134548</v>
      </c>
      <c r="D14" s="56">
        <f>Formato!D18</f>
        <v>0</v>
      </c>
      <c r="E14" s="56">
        <f>Formato!E18</f>
        <v>0</v>
      </c>
      <c r="F14" s="56">
        <f>Formato!F18</f>
        <v>0</v>
      </c>
      <c r="G14" s="56">
        <f>Formato!G18</f>
        <v>0</v>
      </c>
      <c r="H14" s="57">
        <f>Formato!H18</f>
        <v>0</v>
      </c>
      <c r="I14" s="57">
        <f>Formato!I18</f>
        <v>0</v>
      </c>
      <c r="J14" s="56">
        <f>Formato!J18</f>
        <v>145000</v>
      </c>
      <c r="K14" s="56">
        <f>Formato!K18</f>
        <v>145000</v>
      </c>
      <c r="L14" s="56">
        <f>Formato!L18</f>
        <v>145000</v>
      </c>
      <c r="M14" s="56" t="str">
        <f>Formato!M18</f>
        <v>Reclamación no registra en sistema.</v>
      </c>
      <c r="N14" s="56" t="e">
        <f>Formato!#REF!</f>
        <v>#REF!</v>
      </c>
      <c r="O14" s="58" t="e">
        <f>VLOOKUP($N14,Hoja1!$C$2:$D$20,2,0)</f>
        <v>#REF!</v>
      </c>
      <c r="P14" s="58" t="e">
        <f>Formato!#REF!</f>
        <v>#REF!</v>
      </c>
      <c r="Q14" s="58" t="e">
        <f>Formato!#REF!</f>
        <v>#REF!</v>
      </c>
      <c r="R14" s="59">
        <f>Formato!N18</f>
        <v>0</v>
      </c>
      <c r="S14" s="60">
        <f>Formato!O18</f>
        <v>0</v>
      </c>
      <c r="T14" s="58">
        <f>Formato!P18</f>
        <v>0</v>
      </c>
      <c r="U14" s="58">
        <f>Formato!Q18</f>
        <v>0</v>
      </c>
      <c r="V14" s="58">
        <f>Formato!R18</f>
        <v>0</v>
      </c>
      <c r="W14" s="60">
        <f>Formato!S18</f>
        <v>0</v>
      </c>
      <c r="X14" s="60">
        <f>Formato!T18</f>
        <v>0</v>
      </c>
      <c r="Y14" s="60">
        <f>Formato!U18</f>
        <v>0</v>
      </c>
      <c r="Z14" s="60">
        <f>Formato!V18</f>
        <v>0</v>
      </c>
      <c r="AA14" s="60">
        <f>Formato!W18</f>
        <v>145000</v>
      </c>
      <c r="AB14" s="61">
        <f t="shared" si="0"/>
        <v>0</v>
      </c>
    </row>
    <row r="15" spans="1:31" ht="50" x14ac:dyDescent="0.25">
      <c r="A15" s="56">
        <f>Formato!A19</f>
        <v>14</v>
      </c>
      <c r="B15" s="56">
        <f>Formato!B19</f>
        <v>136208</v>
      </c>
      <c r="C15" s="56" t="str">
        <f>Formato!C19</f>
        <v>C0000000136208</v>
      </c>
      <c r="D15" s="56">
        <f>Formato!D19</f>
        <v>0</v>
      </c>
      <c r="E15" s="56">
        <f>Formato!E19</f>
        <v>0</v>
      </c>
      <c r="F15" s="56">
        <f>Formato!F19</f>
        <v>0</v>
      </c>
      <c r="G15" s="56">
        <f>Formato!G19</f>
        <v>0</v>
      </c>
      <c r="H15" s="57">
        <f>Formato!H19</f>
        <v>0</v>
      </c>
      <c r="I15" s="57">
        <f>Formato!I19</f>
        <v>0</v>
      </c>
      <c r="J15" s="56">
        <f>Formato!J19</f>
        <v>173000</v>
      </c>
      <c r="K15" s="56">
        <f>Formato!K19</f>
        <v>173000</v>
      </c>
      <c r="L15" s="56">
        <f>Formato!L19</f>
        <v>173000</v>
      </c>
      <c r="M15" s="56" t="str">
        <f>Formato!M19</f>
        <v>Reclamación no registra en sistema.</v>
      </c>
      <c r="N15" s="56" t="e">
        <f>Formato!#REF!</f>
        <v>#REF!</v>
      </c>
      <c r="O15" s="58" t="e">
        <f>VLOOKUP($N15,Hoja1!$C$2:$D$20,2,0)</f>
        <v>#REF!</v>
      </c>
      <c r="P15" s="58" t="e">
        <f>Formato!#REF!</f>
        <v>#REF!</v>
      </c>
      <c r="Q15" s="58" t="e">
        <f>Formato!#REF!</f>
        <v>#REF!</v>
      </c>
      <c r="R15" s="59">
        <f>Formato!N19</f>
        <v>0</v>
      </c>
      <c r="S15" s="60">
        <f>Formato!O19</f>
        <v>0</v>
      </c>
      <c r="T15" s="58">
        <f>Formato!P19</f>
        <v>0</v>
      </c>
      <c r="U15" s="58">
        <f>Formato!Q19</f>
        <v>0</v>
      </c>
      <c r="V15" s="58">
        <f>Formato!R19</f>
        <v>0</v>
      </c>
      <c r="W15" s="60">
        <f>Formato!S19</f>
        <v>0</v>
      </c>
      <c r="X15" s="60">
        <f>Formato!T19</f>
        <v>0</v>
      </c>
      <c r="Y15" s="60">
        <f>Formato!U19</f>
        <v>0</v>
      </c>
      <c r="Z15" s="60">
        <f>Formato!V19</f>
        <v>0</v>
      </c>
      <c r="AA15" s="60">
        <f>Formato!W19</f>
        <v>173000</v>
      </c>
      <c r="AB15" s="61">
        <f t="shared" si="0"/>
        <v>0</v>
      </c>
    </row>
    <row r="16" spans="1:31" ht="50" x14ac:dyDescent="0.25">
      <c r="A16" s="56">
        <f>Formato!A20</f>
        <v>15</v>
      </c>
      <c r="B16" s="56">
        <f>Formato!B20</f>
        <v>139953</v>
      </c>
      <c r="C16" s="56" t="str">
        <f>Formato!C20</f>
        <v>C0000000139953</v>
      </c>
      <c r="D16" s="56">
        <f>Formato!D20</f>
        <v>0</v>
      </c>
      <c r="E16" s="56">
        <f>Formato!E20</f>
        <v>0</v>
      </c>
      <c r="F16" s="56">
        <f>Formato!F20</f>
        <v>0</v>
      </c>
      <c r="G16" s="56">
        <f>Formato!G20</f>
        <v>0</v>
      </c>
      <c r="H16" s="57">
        <f>Formato!H20</f>
        <v>0</v>
      </c>
      <c r="I16" s="57">
        <f>Formato!I20</f>
        <v>0</v>
      </c>
      <c r="J16" s="56">
        <f>Formato!J20</f>
        <v>523097</v>
      </c>
      <c r="K16" s="56">
        <f>Formato!K20</f>
        <v>523097</v>
      </c>
      <c r="L16" s="56">
        <f>Formato!L20</f>
        <v>36100</v>
      </c>
      <c r="M16" s="56" t="str">
        <f>Formato!M20</f>
        <v>Reclamación no registra en sistema.</v>
      </c>
      <c r="N16" s="56" t="e">
        <f>Formato!#REF!</f>
        <v>#REF!</v>
      </c>
      <c r="O16" s="58" t="e">
        <f>VLOOKUP($N16,Hoja1!$C$2:$D$20,2,0)</f>
        <v>#REF!</v>
      </c>
      <c r="P16" s="58" t="e">
        <f>Formato!#REF!</f>
        <v>#REF!</v>
      </c>
      <c r="Q16" s="58" t="e">
        <f>Formato!#REF!</f>
        <v>#REF!</v>
      </c>
      <c r="R16" s="59">
        <f>Formato!N20</f>
        <v>0</v>
      </c>
      <c r="S16" s="60">
        <f>Formato!O20</f>
        <v>0</v>
      </c>
      <c r="T16" s="58">
        <f>Formato!P20</f>
        <v>0</v>
      </c>
      <c r="U16" s="58">
        <f>Formato!Q20</f>
        <v>0</v>
      </c>
      <c r="V16" s="58">
        <f>Formato!R20</f>
        <v>0</v>
      </c>
      <c r="W16" s="60">
        <f>Formato!S20</f>
        <v>0</v>
      </c>
      <c r="X16" s="60">
        <f>Formato!T20</f>
        <v>0</v>
      </c>
      <c r="Y16" s="60">
        <f>Formato!U20</f>
        <v>0</v>
      </c>
      <c r="Z16" s="60">
        <f>Formato!V20</f>
        <v>0</v>
      </c>
      <c r="AA16" s="60">
        <f>Formato!W20</f>
        <v>523097</v>
      </c>
      <c r="AB16" s="61">
        <f t="shared" si="0"/>
        <v>0</v>
      </c>
    </row>
    <row r="17" spans="1:28" x14ac:dyDescent="0.25">
      <c r="A17" s="56">
        <f>Formato!A21</f>
        <v>16</v>
      </c>
      <c r="B17" s="56">
        <f>Formato!B21</f>
        <v>142978</v>
      </c>
      <c r="C17" s="56" t="str">
        <f>Formato!C21</f>
        <v>C0000000142978</v>
      </c>
      <c r="D17" s="56">
        <f>Formato!D21</f>
        <v>0</v>
      </c>
      <c r="E17" s="56">
        <f>Formato!E21</f>
        <v>0</v>
      </c>
      <c r="F17" s="56">
        <f>Formato!F21</f>
        <v>0</v>
      </c>
      <c r="G17" s="56">
        <f>Formato!G21</f>
        <v>0</v>
      </c>
      <c r="H17" s="57">
        <f>Formato!H21</f>
        <v>0</v>
      </c>
      <c r="I17" s="57">
        <f>Formato!I21</f>
        <v>0</v>
      </c>
      <c r="J17" s="56">
        <f>Formato!J21</f>
        <v>708311</v>
      </c>
      <c r="K17" s="56">
        <f>Formato!K21</f>
        <v>708311</v>
      </c>
      <c r="L17" s="56">
        <f>Formato!L21</f>
        <v>194290</v>
      </c>
      <c r="M17" s="56" t="str">
        <f>Formato!M21</f>
        <v>Reclamación no registra en sistema.</v>
      </c>
      <c r="N17" s="56" t="e">
        <f>Formato!#REF!</f>
        <v>#REF!</v>
      </c>
      <c r="O17" s="58" t="e">
        <f>VLOOKUP($N17,Hoja1!$C$2:$D$20,2,0)</f>
        <v>#REF!</v>
      </c>
      <c r="P17" s="58" t="e">
        <f>Formato!#REF!</f>
        <v>#REF!</v>
      </c>
      <c r="Q17" s="58" t="e">
        <f>Formato!#REF!</f>
        <v>#REF!</v>
      </c>
      <c r="R17" s="59">
        <f>Formato!N21</f>
        <v>0</v>
      </c>
      <c r="S17" s="60">
        <f>Formato!O21</f>
        <v>0</v>
      </c>
      <c r="T17" s="58">
        <f>Formato!P21</f>
        <v>0</v>
      </c>
      <c r="U17" s="58">
        <f>Formato!Q21</f>
        <v>0</v>
      </c>
      <c r="V17" s="58">
        <f>Formato!R21</f>
        <v>0</v>
      </c>
      <c r="W17" s="60">
        <f>Formato!S21</f>
        <v>0</v>
      </c>
      <c r="X17" s="60">
        <f>Formato!T21</f>
        <v>0</v>
      </c>
      <c r="Y17" s="60">
        <f>Formato!U21</f>
        <v>0</v>
      </c>
      <c r="Z17" s="60">
        <f>Formato!V21</f>
        <v>0</v>
      </c>
      <c r="AA17" s="60">
        <f>Formato!W21</f>
        <v>708311</v>
      </c>
      <c r="AB17" s="61">
        <f t="shared" si="0"/>
        <v>0</v>
      </c>
    </row>
    <row r="18" spans="1:28" x14ac:dyDescent="0.25">
      <c r="A18" s="56">
        <f>Formato!A22</f>
        <v>17</v>
      </c>
      <c r="B18" s="56">
        <f>Formato!B22</f>
        <v>144045</v>
      </c>
      <c r="C18" s="56" t="str">
        <f>Formato!C22</f>
        <v>C0000000144045</v>
      </c>
      <c r="D18" s="56">
        <f>Formato!D22</f>
        <v>0</v>
      </c>
      <c r="E18" s="56">
        <f>Formato!E22</f>
        <v>0</v>
      </c>
      <c r="F18" s="56">
        <f>Formato!F22</f>
        <v>0</v>
      </c>
      <c r="G18" s="56">
        <f>Formato!G22</f>
        <v>0</v>
      </c>
      <c r="H18" s="57">
        <f>Formato!H22</f>
        <v>0</v>
      </c>
      <c r="I18" s="57">
        <f>Formato!I22</f>
        <v>0</v>
      </c>
      <c r="J18" s="56">
        <f>Formato!J22</f>
        <v>81750</v>
      </c>
      <c r="K18" s="56">
        <f>Formato!K22</f>
        <v>81750</v>
      </c>
      <c r="L18" s="56">
        <f>Formato!L22</f>
        <v>41400</v>
      </c>
      <c r="M18" s="56" t="str">
        <f>Formato!M22</f>
        <v>Reclamación no registra en sistema.</v>
      </c>
      <c r="N18" s="56" t="e">
        <f>Formato!#REF!</f>
        <v>#REF!</v>
      </c>
      <c r="O18" s="58" t="e">
        <f>VLOOKUP($N18,Hoja1!$C$2:$D$20,2,0)</f>
        <v>#REF!</v>
      </c>
      <c r="P18" s="58" t="e">
        <f>Formato!#REF!</f>
        <v>#REF!</v>
      </c>
      <c r="Q18" s="58" t="e">
        <f>Formato!#REF!</f>
        <v>#REF!</v>
      </c>
      <c r="R18" s="59">
        <f>Formato!N22</f>
        <v>0</v>
      </c>
      <c r="S18" s="60">
        <f>Formato!O22</f>
        <v>0</v>
      </c>
      <c r="T18" s="58">
        <f>Formato!P22</f>
        <v>0</v>
      </c>
      <c r="U18" s="58">
        <f>Formato!Q22</f>
        <v>0</v>
      </c>
      <c r="V18" s="58">
        <f>Formato!R22</f>
        <v>0</v>
      </c>
      <c r="W18" s="60">
        <f>Formato!S22</f>
        <v>0</v>
      </c>
      <c r="X18" s="60">
        <f>Formato!T22</f>
        <v>0</v>
      </c>
      <c r="Y18" s="60">
        <f>Formato!U22</f>
        <v>0</v>
      </c>
      <c r="Z18" s="60">
        <f>Formato!V22</f>
        <v>0</v>
      </c>
      <c r="AA18" s="60">
        <f>Formato!W22</f>
        <v>81750</v>
      </c>
      <c r="AB18" s="61">
        <f t="shared" si="0"/>
        <v>0</v>
      </c>
    </row>
    <row r="19" spans="1:28" x14ac:dyDescent="0.25">
      <c r="A19" s="56">
        <f>Formato!A23</f>
        <v>18</v>
      </c>
      <c r="B19" s="56">
        <f>Formato!B23</f>
        <v>177459</v>
      </c>
      <c r="C19" s="56" t="str">
        <f>Formato!C23</f>
        <v>C0000000177459</v>
      </c>
      <c r="D19" s="56">
        <f>Formato!D23</f>
        <v>0</v>
      </c>
      <c r="E19" s="56">
        <f>Formato!E23</f>
        <v>0</v>
      </c>
      <c r="F19" s="56">
        <f>Formato!F23</f>
        <v>0</v>
      </c>
      <c r="G19" s="56">
        <f>Formato!G23</f>
        <v>0</v>
      </c>
      <c r="H19" s="57">
        <f>Formato!H23</f>
        <v>0</v>
      </c>
      <c r="I19" s="57">
        <f>Formato!I23</f>
        <v>0</v>
      </c>
      <c r="J19" s="56">
        <f>Formato!J23</f>
        <v>133250</v>
      </c>
      <c r="K19" s="56">
        <f>Formato!K23</f>
        <v>133250</v>
      </c>
      <c r="L19" s="56">
        <f>Formato!L23</f>
        <v>133250</v>
      </c>
      <c r="M19" s="56" t="str">
        <f>Formato!M23</f>
        <v>Reclamación no registra en sistema.</v>
      </c>
      <c r="N19" s="56" t="e">
        <f>Formato!#REF!</f>
        <v>#REF!</v>
      </c>
      <c r="O19" s="58" t="e">
        <f>VLOOKUP($N19,Hoja1!$C$2:$D$20,2,0)</f>
        <v>#REF!</v>
      </c>
      <c r="P19" s="58" t="e">
        <f>Formato!#REF!</f>
        <v>#REF!</v>
      </c>
      <c r="Q19" s="58" t="e">
        <f>Formato!#REF!</f>
        <v>#REF!</v>
      </c>
      <c r="R19" s="59">
        <f>Formato!N23</f>
        <v>0</v>
      </c>
      <c r="S19" s="60">
        <f>Formato!O23</f>
        <v>0</v>
      </c>
      <c r="T19" s="58">
        <f>Formato!P23</f>
        <v>0</v>
      </c>
      <c r="U19" s="58">
        <f>Formato!Q23</f>
        <v>0</v>
      </c>
      <c r="V19" s="58">
        <f>Formato!R23</f>
        <v>0</v>
      </c>
      <c r="W19" s="60">
        <f>Formato!S23</f>
        <v>0</v>
      </c>
      <c r="X19" s="60">
        <f>Formato!T23</f>
        <v>0</v>
      </c>
      <c r="Y19" s="60">
        <f>Formato!U23</f>
        <v>0</v>
      </c>
      <c r="Z19" s="60">
        <f>Formato!V23</f>
        <v>0</v>
      </c>
      <c r="AA19" s="60">
        <f>Formato!W23</f>
        <v>133250</v>
      </c>
      <c r="AB19" s="61">
        <f t="shared" si="0"/>
        <v>0</v>
      </c>
    </row>
    <row r="20" spans="1:28" x14ac:dyDescent="0.25">
      <c r="A20" s="56">
        <f>Formato!A24</f>
        <v>19</v>
      </c>
      <c r="B20" s="56">
        <f>Formato!B24</f>
        <v>184609</v>
      </c>
      <c r="C20" s="56" t="str">
        <f>Formato!C24</f>
        <v>C0000000184609</v>
      </c>
      <c r="D20" s="56">
        <f>Formato!D24</f>
        <v>0</v>
      </c>
      <c r="E20" s="56">
        <f>Formato!E24</f>
        <v>0</v>
      </c>
      <c r="F20" s="56">
        <f>Formato!F24</f>
        <v>0</v>
      </c>
      <c r="G20" s="56">
        <f>Formato!G24</f>
        <v>0</v>
      </c>
      <c r="H20" s="57">
        <f>Formato!H24</f>
        <v>0</v>
      </c>
      <c r="I20" s="57">
        <f>Formato!I24</f>
        <v>0</v>
      </c>
      <c r="J20" s="56">
        <f>Formato!J24</f>
        <v>37200</v>
      </c>
      <c r="K20" s="56">
        <f>Formato!K24</f>
        <v>37200</v>
      </c>
      <c r="L20" s="56">
        <f>Formato!L24</f>
        <v>1700</v>
      </c>
      <c r="M20" s="56" t="str">
        <f>Formato!M24</f>
        <v>Reclamación no registra en sistema.</v>
      </c>
      <c r="N20" s="56" t="e">
        <f>Formato!#REF!</f>
        <v>#REF!</v>
      </c>
      <c r="O20" s="58" t="e">
        <f>VLOOKUP($N20,Hoja1!$C$2:$D$20,2,0)</f>
        <v>#REF!</v>
      </c>
      <c r="P20" s="58" t="e">
        <f>Formato!#REF!</f>
        <v>#REF!</v>
      </c>
      <c r="Q20" s="58" t="e">
        <f>Formato!#REF!</f>
        <v>#REF!</v>
      </c>
      <c r="R20" s="59">
        <f>Formato!N24</f>
        <v>0</v>
      </c>
      <c r="S20" s="60">
        <f>Formato!O24</f>
        <v>0</v>
      </c>
      <c r="T20" s="58">
        <f>Formato!P24</f>
        <v>0</v>
      </c>
      <c r="U20" s="58">
        <f>Formato!Q24</f>
        <v>0</v>
      </c>
      <c r="V20" s="58">
        <f>Formato!R24</f>
        <v>0</v>
      </c>
      <c r="W20" s="60">
        <f>Formato!S24</f>
        <v>0</v>
      </c>
      <c r="X20" s="60">
        <f>Formato!T24</f>
        <v>0</v>
      </c>
      <c r="Y20" s="60">
        <f>Formato!U24</f>
        <v>0</v>
      </c>
      <c r="Z20" s="60">
        <f>Formato!V24</f>
        <v>0</v>
      </c>
      <c r="AA20" s="60">
        <f>Formato!W24</f>
        <v>37200</v>
      </c>
      <c r="AB20" s="61">
        <f t="shared" si="0"/>
        <v>0</v>
      </c>
    </row>
    <row r="21" spans="1:28" x14ac:dyDescent="0.25">
      <c r="A21" s="56">
        <f>Formato!A25</f>
        <v>20</v>
      </c>
      <c r="B21" s="56">
        <f>Formato!B25</f>
        <v>281817</v>
      </c>
      <c r="C21" s="56" t="str">
        <f>Formato!C25</f>
        <v>C0000000281817</v>
      </c>
      <c r="D21" s="56">
        <f>Formato!D25</f>
        <v>0</v>
      </c>
      <c r="E21" s="56">
        <f>Formato!E25</f>
        <v>0</v>
      </c>
      <c r="F21" s="56">
        <f>Formato!F25</f>
        <v>0</v>
      </c>
      <c r="G21" s="56">
        <f>Formato!G25</f>
        <v>0</v>
      </c>
      <c r="H21" s="57">
        <f>Formato!H25</f>
        <v>0</v>
      </c>
      <c r="I21" s="57">
        <f>Formato!I25</f>
        <v>0</v>
      </c>
      <c r="J21" s="56">
        <f>Formato!J25</f>
        <v>3153554</v>
      </c>
      <c r="K21" s="56">
        <f>Formato!K25</f>
        <v>3153554</v>
      </c>
      <c r="L21" s="56">
        <f>Formato!L25</f>
        <v>776467</v>
      </c>
      <c r="M21" s="56" t="str">
        <f>Formato!M25</f>
        <v>Reclamación no registra en sistema.</v>
      </c>
      <c r="N21" s="56" t="e">
        <f>Formato!#REF!</f>
        <v>#REF!</v>
      </c>
      <c r="O21" s="58" t="e">
        <f>VLOOKUP($N21,Hoja1!$C$2:$D$20,2,0)</f>
        <v>#REF!</v>
      </c>
      <c r="P21" s="58" t="e">
        <f>Formato!#REF!</f>
        <v>#REF!</v>
      </c>
      <c r="Q21" s="58" t="e">
        <f>Formato!#REF!</f>
        <v>#REF!</v>
      </c>
      <c r="R21" s="59">
        <f>Formato!N25</f>
        <v>0</v>
      </c>
      <c r="S21" s="60">
        <f>Formato!O25</f>
        <v>0</v>
      </c>
      <c r="T21" s="58">
        <f>Formato!P25</f>
        <v>0</v>
      </c>
      <c r="U21" s="58">
        <f>Formato!Q25</f>
        <v>0</v>
      </c>
      <c r="V21" s="58">
        <f>Formato!R25</f>
        <v>0</v>
      </c>
      <c r="W21" s="60">
        <f>Formato!S25</f>
        <v>0</v>
      </c>
      <c r="X21" s="60">
        <f>Formato!T25</f>
        <v>0</v>
      </c>
      <c r="Y21" s="60">
        <f>Formato!U25</f>
        <v>0</v>
      </c>
      <c r="Z21" s="60">
        <f>Formato!V25</f>
        <v>0</v>
      </c>
      <c r="AA21" s="60">
        <f>Formato!W25</f>
        <v>3153554</v>
      </c>
      <c r="AB21" s="61">
        <f t="shared" si="0"/>
        <v>0</v>
      </c>
    </row>
    <row r="22" spans="1:28" x14ac:dyDescent="0.25">
      <c r="A22" s="56">
        <f>Formato!A26</f>
        <v>21</v>
      </c>
      <c r="B22" s="56">
        <f>Formato!B26</f>
        <v>291421</v>
      </c>
      <c r="C22" s="56" t="str">
        <f>Formato!C26</f>
        <v>C0000000291421</v>
      </c>
      <c r="D22" s="56">
        <f>Formato!D26</f>
        <v>0</v>
      </c>
      <c r="E22" s="56">
        <f>Formato!E26</f>
        <v>0</v>
      </c>
      <c r="F22" s="56">
        <f>Formato!F26</f>
        <v>0</v>
      </c>
      <c r="G22" s="56">
        <f>Formato!G26</f>
        <v>0</v>
      </c>
      <c r="H22" s="57">
        <f>Formato!H26</f>
        <v>0</v>
      </c>
      <c r="I22" s="57">
        <f>Formato!I26</f>
        <v>0</v>
      </c>
      <c r="J22" s="56">
        <f>Formato!J26</f>
        <v>2498728</v>
      </c>
      <c r="K22" s="56">
        <f>Formato!K26</f>
        <v>2498728</v>
      </c>
      <c r="L22" s="56">
        <f>Formato!L26</f>
        <v>22879</v>
      </c>
      <c r="M22" s="56" t="str">
        <f>Formato!M26</f>
        <v>Reclamación no registra en sistema.</v>
      </c>
      <c r="N22" s="56" t="e">
        <f>Formato!#REF!</f>
        <v>#REF!</v>
      </c>
      <c r="O22" s="58" t="e">
        <f>VLOOKUP($N22,Hoja1!$C$2:$D$20,2,0)</f>
        <v>#REF!</v>
      </c>
      <c r="P22" s="58" t="e">
        <f>Formato!#REF!</f>
        <v>#REF!</v>
      </c>
      <c r="Q22" s="58" t="e">
        <f>Formato!#REF!</f>
        <v>#REF!</v>
      </c>
      <c r="R22" s="59">
        <f>Formato!N26</f>
        <v>0</v>
      </c>
      <c r="S22" s="60">
        <f>Formato!O26</f>
        <v>0</v>
      </c>
      <c r="T22" s="58">
        <f>Formato!P26</f>
        <v>0</v>
      </c>
      <c r="U22" s="58">
        <f>Formato!Q26</f>
        <v>0</v>
      </c>
      <c r="V22" s="58">
        <f>Formato!R26</f>
        <v>0</v>
      </c>
      <c r="W22" s="60">
        <f>Formato!S26</f>
        <v>0</v>
      </c>
      <c r="X22" s="60">
        <f>Formato!T26</f>
        <v>0</v>
      </c>
      <c r="Y22" s="60">
        <f>Formato!U26</f>
        <v>0</v>
      </c>
      <c r="Z22" s="60">
        <f>Formato!V26</f>
        <v>0</v>
      </c>
      <c r="AA22" s="60">
        <f>Formato!W26</f>
        <v>2498728</v>
      </c>
      <c r="AB22" s="61">
        <f t="shared" si="0"/>
        <v>0</v>
      </c>
    </row>
    <row r="23" spans="1:28" x14ac:dyDescent="0.25">
      <c r="A23" s="56">
        <f>Formato!A27</f>
        <v>22</v>
      </c>
      <c r="B23" s="56">
        <f>Formato!B27</f>
        <v>345017</v>
      </c>
      <c r="C23" s="56" t="str">
        <f>Formato!C27</f>
        <v>C0000345017</v>
      </c>
      <c r="D23" s="56">
        <f>Formato!D27</f>
        <v>0</v>
      </c>
      <c r="E23" s="56">
        <f>Formato!E27</f>
        <v>0</v>
      </c>
      <c r="F23" s="56">
        <f>Formato!F27</f>
        <v>0</v>
      </c>
      <c r="G23" s="56">
        <f>Formato!G27</f>
        <v>0</v>
      </c>
      <c r="H23" s="57">
        <f>Formato!H27</f>
        <v>0</v>
      </c>
      <c r="I23" s="57">
        <f>Formato!I27</f>
        <v>0</v>
      </c>
      <c r="J23" s="56">
        <f>Formato!J27</f>
        <v>2500000</v>
      </c>
      <c r="K23" s="56">
        <f>Formato!K27</f>
        <v>2500000</v>
      </c>
      <c r="L23" s="56">
        <f>Formato!L27</f>
        <v>229592</v>
      </c>
      <c r="M23" s="56" t="str">
        <f>Formato!M27</f>
        <v>Reclamación no registra en sistema.</v>
      </c>
      <c r="N23" s="56" t="e">
        <f>Formato!#REF!</f>
        <v>#REF!</v>
      </c>
      <c r="O23" s="58" t="e">
        <f>VLOOKUP($N23,Hoja1!$C$2:$D$20,2,0)</f>
        <v>#REF!</v>
      </c>
      <c r="P23" s="58" t="e">
        <f>Formato!#REF!</f>
        <v>#REF!</v>
      </c>
      <c r="Q23" s="58" t="e">
        <f>Formato!#REF!</f>
        <v>#REF!</v>
      </c>
      <c r="R23" s="59">
        <f>Formato!N27</f>
        <v>0</v>
      </c>
      <c r="S23" s="60">
        <f>Formato!O27</f>
        <v>0</v>
      </c>
      <c r="T23" s="58">
        <f>Formato!P27</f>
        <v>0</v>
      </c>
      <c r="U23" s="58">
        <f>Formato!Q27</f>
        <v>0</v>
      </c>
      <c r="V23" s="58">
        <f>Formato!R27</f>
        <v>0</v>
      </c>
      <c r="W23" s="60">
        <f>Formato!S27</f>
        <v>0</v>
      </c>
      <c r="X23" s="60">
        <f>Formato!T27</f>
        <v>0</v>
      </c>
      <c r="Y23" s="60">
        <f>Formato!U27</f>
        <v>0</v>
      </c>
      <c r="Z23" s="60">
        <f>Formato!V27</f>
        <v>0</v>
      </c>
      <c r="AA23" s="60">
        <f>Formato!W27</f>
        <v>2500000</v>
      </c>
      <c r="AB23" s="61">
        <f t="shared" si="0"/>
        <v>0</v>
      </c>
    </row>
    <row r="24" spans="1:28" x14ac:dyDescent="0.25">
      <c r="A24" s="56">
        <f>Formato!A28</f>
        <v>23</v>
      </c>
      <c r="B24" s="56">
        <f>Formato!B28</f>
        <v>33684</v>
      </c>
      <c r="C24" s="56" t="str">
        <f>Formato!C28</f>
        <v>FECR0000033684</v>
      </c>
      <c r="D24" s="56">
        <f>Formato!D28</f>
        <v>0</v>
      </c>
      <c r="E24" s="56">
        <f>Formato!E28</f>
        <v>0</v>
      </c>
      <c r="F24" s="56">
        <f>Formato!F28</f>
        <v>0</v>
      </c>
      <c r="G24" s="56">
        <f>Formato!G28</f>
        <v>0</v>
      </c>
      <c r="H24" s="57">
        <f>Formato!H28</f>
        <v>0</v>
      </c>
      <c r="I24" s="57">
        <f>Formato!I28</f>
        <v>0</v>
      </c>
      <c r="J24" s="56">
        <f>Formato!J28</f>
        <v>680899</v>
      </c>
      <c r="K24" s="56">
        <f>Formato!K28</f>
        <v>680899</v>
      </c>
      <c r="L24" s="56">
        <f>Formato!L28</f>
        <v>83411</v>
      </c>
      <c r="M24" s="56" t="str">
        <f>Formato!M28</f>
        <v>Reclamación no registra en sistema.</v>
      </c>
      <c r="N24" s="56" t="e">
        <f>Formato!#REF!</f>
        <v>#REF!</v>
      </c>
      <c r="O24" s="58" t="e">
        <f>VLOOKUP($N24,Hoja1!$C$2:$D$20,2,0)</f>
        <v>#REF!</v>
      </c>
      <c r="P24" s="58" t="e">
        <f>Formato!#REF!</f>
        <v>#REF!</v>
      </c>
      <c r="Q24" s="58" t="e">
        <f>Formato!#REF!</f>
        <v>#REF!</v>
      </c>
      <c r="R24" s="59">
        <f>Formato!N28</f>
        <v>0</v>
      </c>
      <c r="S24" s="60">
        <f>Formato!O28</f>
        <v>0</v>
      </c>
      <c r="T24" s="58">
        <f>Formato!P28</f>
        <v>0</v>
      </c>
      <c r="U24" s="58">
        <f>Formato!Q28</f>
        <v>0</v>
      </c>
      <c r="V24" s="58">
        <f>Formato!R28</f>
        <v>0</v>
      </c>
      <c r="W24" s="60">
        <f>Formato!S28</f>
        <v>0</v>
      </c>
      <c r="X24" s="60">
        <f>Formato!T28</f>
        <v>0</v>
      </c>
      <c r="Y24" s="60">
        <f>Formato!U28</f>
        <v>0</v>
      </c>
      <c r="Z24" s="60">
        <f>Formato!V28</f>
        <v>0</v>
      </c>
      <c r="AA24" s="60">
        <f>Formato!W28</f>
        <v>680899</v>
      </c>
      <c r="AB24" s="61">
        <f t="shared" si="0"/>
        <v>0</v>
      </c>
    </row>
    <row r="25" spans="1:28" x14ac:dyDescent="0.25">
      <c r="A25" s="56">
        <f>Formato!A29</f>
        <v>24</v>
      </c>
      <c r="B25" s="56">
        <f>Formato!B29</f>
        <v>34275</v>
      </c>
      <c r="C25" s="56" t="str">
        <f>Formato!C29</f>
        <v>FECR0000034275</v>
      </c>
      <c r="D25" s="56">
        <f>Formato!D29</f>
        <v>0</v>
      </c>
      <c r="E25" s="56">
        <f>Formato!E29</f>
        <v>0</v>
      </c>
      <c r="F25" s="56">
        <f>Formato!F29</f>
        <v>0</v>
      </c>
      <c r="G25" s="56">
        <f>Formato!G29</f>
        <v>0</v>
      </c>
      <c r="H25" s="57">
        <f>Formato!H29</f>
        <v>0</v>
      </c>
      <c r="I25" s="57">
        <f>Formato!I29</f>
        <v>0</v>
      </c>
      <c r="J25" s="56">
        <f>Formato!J29</f>
        <v>3930465</v>
      </c>
      <c r="K25" s="56">
        <f>Formato!K29</f>
        <v>3930465</v>
      </c>
      <c r="L25" s="56">
        <f>Formato!L29</f>
        <v>319750</v>
      </c>
      <c r="M25" s="56" t="str">
        <f>Formato!M29</f>
        <v>Reclamación no registra en sistema.</v>
      </c>
      <c r="N25" s="56" t="e">
        <f>Formato!#REF!</f>
        <v>#REF!</v>
      </c>
      <c r="O25" s="58" t="e">
        <f>VLOOKUP($N25,Hoja1!$C$2:$D$20,2,0)</f>
        <v>#REF!</v>
      </c>
      <c r="P25" s="58" t="e">
        <f>Formato!#REF!</f>
        <v>#REF!</v>
      </c>
      <c r="Q25" s="58" t="e">
        <f>Formato!#REF!</f>
        <v>#REF!</v>
      </c>
      <c r="R25" s="59">
        <f>Formato!N29</f>
        <v>0</v>
      </c>
      <c r="S25" s="60">
        <f>Formato!O29</f>
        <v>0</v>
      </c>
      <c r="T25" s="58">
        <f>Formato!P29</f>
        <v>0</v>
      </c>
      <c r="U25" s="58">
        <f>Formato!Q29</f>
        <v>0</v>
      </c>
      <c r="V25" s="58">
        <f>Formato!R29</f>
        <v>0</v>
      </c>
      <c r="W25" s="60">
        <f>Formato!S29</f>
        <v>0</v>
      </c>
      <c r="X25" s="60">
        <f>Formato!T29</f>
        <v>0</v>
      </c>
      <c r="Y25" s="60">
        <f>Formato!U29</f>
        <v>0</v>
      </c>
      <c r="Z25" s="60">
        <f>Formato!V29</f>
        <v>0</v>
      </c>
      <c r="AA25" s="60">
        <f>Formato!W29</f>
        <v>3930465</v>
      </c>
      <c r="AB25" s="61">
        <f t="shared" si="0"/>
        <v>0</v>
      </c>
    </row>
    <row r="26" spans="1:28" x14ac:dyDescent="0.25">
      <c r="A26" s="56">
        <f>Formato!A30</f>
        <v>25</v>
      </c>
      <c r="B26" s="56">
        <f>Formato!B30</f>
        <v>34769</v>
      </c>
      <c r="C26" s="56" t="str">
        <f>Formato!C30</f>
        <v>FECR0000034769</v>
      </c>
      <c r="D26" s="56">
        <f>Formato!D30</f>
        <v>0</v>
      </c>
      <c r="E26" s="56">
        <f>Formato!E30</f>
        <v>0</v>
      </c>
      <c r="F26" s="56">
        <f>Formato!F30</f>
        <v>0</v>
      </c>
      <c r="G26" s="56">
        <f>Formato!G30</f>
        <v>0</v>
      </c>
      <c r="H26" s="57">
        <f>Formato!H30</f>
        <v>0</v>
      </c>
      <c r="I26" s="57">
        <f>Formato!I30</f>
        <v>0</v>
      </c>
      <c r="J26" s="56">
        <f>Formato!J30</f>
        <v>555125</v>
      </c>
      <c r="K26" s="56">
        <f>Formato!K30</f>
        <v>555125</v>
      </c>
      <c r="L26" s="56">
        <f>Formato!L30</f>
        <v>14075</v>
      </c>
      <c r="M26" s="56" t="str">
        <f>Formato!M30</f>
        <v>Reclamación no registra en sistema.</v>
      </c>
      <c r="N26" s="56" t="e">
        <f>Formato!#REF!</f>
        <v>#REF!</v>
      </c>
      <c r="O26" s="58" t="e">
        <f>VLOOKUP($N26,Hoja1!$C$2:$D$20,2,0)</f>
        <v>#REF!</v>
      </c>
      <c r="P26" s="58" t="e">
        <f>Formato!#REF!</f>
        <v>#REF!</v>
      </c>
      <c r="Q26" s="58" t="e">
        <f>Formato!#REF!</f>
        <v>#REF!</v>
      </c>
      <c r="R26" s="59">
        <f>Formato!N30</f>
        <v>0</v>
      </c>
      <c r="S26" s="60">
        <f>Formato!O30</f>
        <v>0</v>
      </c>
      <c r="T26" s="58">
        <f>Formato!P30</f>
        <v>0</v>
      </c>
      <c r="U26" s="58">
        <f>Formato!Q30</f>
        <v>0</v>
      </c>
      <c r="V26" s="58">
        <f>Formato!R30</f>
        <v>0</v>
      </c>
      <c r="W26" s="60">
        <f>Formato!S30</f>
        <v>0</v>
      </c>
      <c r="X26" s="60">
        <f>Formato!T30</f>
        <v>0</v>
      </c>
      <c r="Y26" s="60">
        <f>Formato!U30</f>
        <v>0</v>
      </c>
      <c r="Z26" s="60">
        <f>Formato!V30</f>
        <v>0</v>
      </c>
      <c r="AA26" s="60">
        <f>Formato!W30</f>
        <v>555125</v>
      </c>
      <c r="AB26" s="61">
        <f t="shared" si="0"/>
        <v>0</v>
      </c>
    </row>
    <row r="27" spans="1:28" x14ac:dyDescent="0.25">
      <c r="A27" s="56">
        <f>Formato!A31</f>
        <v>26</v>
      </c>
      <c r="B27" s="56">
        <f>Formato!B31</f>
        <v>35486</v>
      </c>
      <c r="C27" s="56" t="str">
        <f>Formato!C31</f>
        <v>FECR0000035486</v>
      </c>
      <c r="D27" s="56">
        <f>Formato!D31</f>
        <v>0</v>
      </c>
      <c r="E27" s="56">
        <f>Formato!E31</f>
        <v>0</v>
      </c>
      <c r="F27" s="56">
        <f>Formato!F31</f>
        <v>0</v>
      </c>
      <c r="G27" s="56">
        <f>Formato!G31</f>
        <v>0</v>
      </c>
      <c r="H27" s="57">
        <f>Formato!H31</f>
        <v>0</v>
      </c>
      <c r="I27" s="57">
        <f>Formato!I31</f>
        <v>0</v>
      </c>
      <c r="J27" s="56">
        <f>Formato!J31</f>
        <v>715625</v>
      </c>
      <c r="K27" s="56">
        <f>Formato!K31</f>
        <v>715625</v>
      </c>
      <c r="L27" s="56">
        <f>Formato!L31</f>
        <v>83685</v>
      </c>
      <c r="M27" s="56" t="str">
        <f>Formato!M31</f>
        <v>Reclamación no registra en sistema.</v>
      </c>
      <c r="N27" s="56" t="e">
        <f>Formato!#REF!</f>
        <v>#REF!</v>
      </c>
      <c r="O27" s="58" t="e">
        <f>VLOOKUP($N27,Hoja1!$C$2:$D$20,2,0)</f>
        <v>#REF!</v>
      </c>
      <c r="P27" s="58" t="e">
        <f>Formato!#REF!</f>
        <v>#REF!</v>
      </c>
      <c r="Q27" s="58" t="e">
        <f>Formato!#REF!</f>
        <v>#REF!</v>
      </c>
      <c r="R27" s="59">
        <f>Formato!N31</f>
        <v>0</v>
      </c>
      <c r="S27" s="60">
        <f>Formato!O31</f>
        <v>0</v>
      </c>
      <c r="T27" s="58">
        <f>Formato!P31</f>
        <v>0</v>
      </c>
      <c r="U27" s="58">
        <f>Formato!Q31</f>
        <v>0</v>
      </c>
      <c r="V27" s="58">
        <f>Formato!R31</f>
        <v>0</v>
      </c>
      <c r="W27" s="60">
        <f>Formato!S31</f>
        <v>0</v>
      </c>
      <c r="X27" s="60">
        <f>Formato!T31</f>
        <v>0</v>
      </c>
      <c r="Y27" s="60">
        <f>Formato!U31</f>
        <v>0</v>
      </c>
      <c r="Z27" s="60">
        <f>Formato!V31</f>
        <v>0</v>
      </c>
      <c r="AA27" s="60">
        <f>Formato!W31</f>
        <v>715625</v>
      </c>
      <c r="AB27" s="61">
        <f t="shared" si="0"/>
        <v>0</v>
      </c>
    </row>
    <row r="28" spans="1:28" x14ac:dyDescent="0.25">
      <c r="A28" s="56">
        <f>Formato!A32</f>
        <v>27</v>
      </c>
      <c r="B28" s="56">
        <f>Formato!B32</f>
        <v>35822</v>
      </c>
      <c r="C28" s="56" t="str">
        <f>Formato!C32</f>
        <v>FECR0000035822</v>
      </c>
      <c r="D28" s="56">
        <f>Formato!D32</f>
        <v>0</v>
      </c>
      <c r="E28" s="56">
        <f>Formato!E32</f>
        <v>0</v>
      </c>
      <c r="F28" s="56">
        <f>Formato!F32</f>
        <v>0</v>
      </c>
      <c r="G28" s="56">
        <f>Formato!G32</f>
        <v>0</v>
      </c>
      <c r="H28" s="57">
        <f>Formato!H32</f>
        <v>0</v>
      </c>
      <c r="I28" s="57">
        <f>Formato!I32</f>
        <v>0</v>
      </c>
      <c r="J28" s="56">
        <f>Formato!J32</f>
        <v>308800</v>
      </c>
      <c r="K28" s="56">
        <f>Formato!K32</f>
        <v>308800</v>
      </c>
      <c r="L28" s="56">
        <f>Formato!L32</f>
        <v>63700</v>
      </c>
      <c r="M28" s="56" t="str">
        <f>Formato!M32</f>
        <v>Reclamación no registra en sistema.</v>
      </c>
      <c r="N28" s="56" t="e">
        <f>Formato!#REF!</f>
        <v>#REF!</v>
      </c>
      <c r="O28" s="58" t="e">
        <f>VLOOKUP($N28,Hoja1!$C$2:$D$20,2,0)</f>
        <v>#REF!</v>
      </c>
      <c r="P28" s="58" t="e">
        <f>Formato!#REF!</f>
        <v>#REF!</v>
      </c>
      <c r="Q28" s="58" t="e">
        <f>Formato!#REF!</f>
        <v>#REF!</v>
      </c>
      <c r="R28" s="59">
        <f>Formato!N32</f>
        <v>0</v>
      </c>
      <c r="S28" s="60">
        <f>Formato!O32</f>
        <v>0</v>
      </c>
      <c r="T28" s="58">
        <f>Formato!P32</f>
        <v>0</v>
      </c>
      <c r="U28" s="58">
        <f>Formato!Q32</f>
        <v>0</v>
      </c>
      <c r="V28" s="58">
        <f>Formato!R32</f>
        <v>0</v>
      </c>
      <c r="W28" s="60">
        <f>Formato!S32</f>
        <v>0</v>
      </c>
      <c r="X28" s="60">
        <f>Formato!T32</f>
        <v>0</v>
      </c>
      <c r="Y28" s="60">
        <f>Formato!U32</f>
        <v>0</v>
      </c>
      <c r="Z28" s="60">
        <f>Formato!V32</f>
        <v>0</v>
      </c>
      <c r="AA28" s="60">
        <f>Formato!W32</f>
        <v>308800</v>
      </c>
      <c r="AB28" s="61">
        <f t="shared" si="0"/>
        <v>0</v>
      </c>
    </row>
    <row r="29" spans="1:28" x14ac:dyDescent="0.25">
      <c r="A29" s="56">
        <f>Formato!A33</f>
        <v>28</v>
      </c>
      <c r="B29" s="56">
        <f>Formato!B33</f>
        <v>35946</v>
      </c>
      <c r="C29" s="56" t="str">
        <f>Formato!C33</f>
        <v>FECR0000035946</v>
      </c>
      <c r="D29" s="56">
        <f>Formato!D33</f>
        <v>0</v>
      </c>
      <c r="E29" s="56">
        <f>Formato!E33</f>
        <v>0</v>
      </c>
      <c r="F29" s="56">
        <f>Formato!F33</f>
        <v>0</v>
      </c>
      <c r="G29" s="56">
        <f>Formato!G33</f>
        <v>0</v>
      </c>
      <c r="H29" s="57">
        <f>Formato!H33</f>
        <v>0</v>
      </c>
      <c r="I29" s="57">
        <f>Formato!I33</f>
        <v>0</v>
      </c>
      <c r="J29" s="56">
        <f>Formato!J33</f>
        <v>225175</v>
      </c>
      <c r="K29" s="56">
        <f>Formato!K33</f>
        <v>225175</v>
      </c>
      <c r="L29" s="56">
        <f>Formato!L33</f>
        <v>18225</v>
      </c>
      <c r="M29" s="56" t="str">
        <f>Formato!M33</f>
        <v>Reclamación no registra en sistema.</v>
      </c>
      <c r="N29" s="56" t="e">
        <f>Formato!#REF!</f>
        <v>#REF!</v>
      </c>
      <c r="O29" s="58" t="e">
        <f>VLOOKUP($N29,Hoja1!$C$2:$D$20,2,0)</f>
        <v>#REF!</v>
      </c>
      <c r="P29" s="58" t="e">
        <f>Formato!#REF!</f>
        <v>#REF!</v>
      </c>
      <c r="Q29" s="58" t="e">
        <f>Formato!#REF!</f>
        <v>#REF!</v>
      </c>
      <c r="R29" s="59">
        <f>Formato!N33</f>
        <v>0</v>
      </c>
      <c r="S29" s="60">
        <f>Formato!O33</f>
        <v>0</v>
      </c>
      <c r="T29" s="58">
        <f>Formato!P33</f>
        <v>0</v>
      </c>
      <c r="U29" s="58">
        <f>Formato!Q33</f>
        <v>0</v>
      </c>
      <c r="V29" s="58">
        <f>Formato!R33</f>
        <v>0</v>
      </c>
      <c r="W29" s="60">
        <f>Formato!S33</f>
        <v>0</v>
      </c>
      <c r="X29" s="60">
        <f>Formato!T33</f>
        <v>0</v>
      </c>
      <c r="Y29" s="60">
        <f>Formato!U33</f>
        <v>0</v>
      </c>
      <c r="Z29" s="60">
        <f>Formato!V33</f>
        <v>0</v>
      </c>
      <c r="AA29" s="60">
        <f>Formato!W33</f>
        <v>225175</v>
      </c>
      <c r="AB29" s="61">
        <f t="shared" si="0"/>
        <v>0</v>
      </c>
    </row>
    <row r="30" spans="1:28" x14ac:dyDescent="0.25">
      <c r="A30" s="56">
        <f>Formato!A34</f>
        <v>29</v>
      </c>
      <c r="B30" s="56">
        <f>Formato!B34</f>
        <v>36482</v>
      </c>
      <c r="C30" s="56" t="str">
        <f>Formato!C34</f>
        <v>FECR0000036482</v>
      </c>
      <c r="D30" s="56">
        <f>Formato!D34</f>
        <v>0</v>
      </c>
      <c r="E30" s="56">
        <f>Formato!E34</f>
        <v>0</v>
      </c>
      <c r="F30" s="56">
        <f>Formato!F34</f>
        <v>0</v>
      </c>
      <c r="G30" s="56">
        <f>Formato!G34</f>
        <v>0</v>
      </c>
      <c r="H30" s="57">
        <f>Formato!H34</f>
        <v>0</v>
      </c>
      <c r="I30" s="57">
        <f>Formato!I34</f>
        <v>0</v>
      </c>
      <c r="J30" s="56">
        <f>Formato!J34</f>
        <v>56300</v>
      </c>
      <c r="K30" s="56">
        <f>Formato!K34</f>
        <v>56300</v>
      </c>
      <c r="L30" s="56">
        <f>Formato!L34</f>
        <v>14075</v>
      </c>
      <c r="M30" s="56" t="str">
        <f>Formato!M34</f>
        <v>Reclamación no registra en sistema.</v>
      </c>
      <c r="N30" s="56" t="e">
        <f>Formato!#REF!</f>
        <v>#REF!</v>
      </c>
      <c r="O30" s="58" t="e">
        <f>VLOOKUP($N30,Hoja1!$C$2:$D$20,2,0)</f>
        <v>#REF!</v>
      </c>
      <c r="P30" s="58" t="e">
        <f>Formato!#REF!</f>
        <v>#REF!</v>
      </c>
      <c r="Q30" s="58" t="e">
        <f>Formato!#REF!</f>
        <v>#REF!</v>
      </c>
      <c r="R30" s="59">
        <f>Formato!N34</f>
        <v>0</v>
      </c>
      <c r="S30" s="60">
        <f>Formato!O34</f>
        <v>0</v>
      </c>
      <c r="T30" s="58">
        <f>Formato!P34</f>
        <v>0</v>
      </c>
      <c r="U30" s="58">
        <f>Formato!Q34</f>
        <v>0</v>
      </c>
      <c r="V30" s="58">
        <f>Formato!R34</f>
        <v>0</v>
      </c>
      <c r="W30" s="60">
        <f>Formato!S34</f>
        <v>0</v>
      </c>
      <c r="X30" s="60">
        <f>Formato!T34</f>
        <v>0</v>
      </c>
      <c r="Y30" s="60">
        <f>Formato!U34</f>
        <v>0</v>
      </c>
      <c r="Z30" s="60">
        <f>Formato!V34</f>
        <v>0</v>
      </c>
      <c r="AA30" s="60">
        <f>Formato!W34</f>
        <v>56300</v>
      </c>
      <c r="AB30" s="61">
        <f t="shared" si="0"/>
        <v>0</v>
      </c>
    </row>
    <row r="31" spans="1:28" x14ac:dyDescent="0.25">
      <c r="A31" s="56">
        <f>Formato!A35</f>
        <v>30</v>
      </c>
      <c r="B31" s="56">
        <f>Formato!B35</f>
        <v>37528</v>
      </c>
      <c r="C31" s="56" t="str">
        <f>Formato!C35</f>
        <v>FECR0000037528</v>
      </c>
      <c r="D31" s="56">
        <f>Formato!D35</f>
        <v>0</v>
      </c>
      <c r="E31" s="56">
        <f>Formato!E35</f>
        <v>0</v>
      </c>
      <c r="F31" s="56">
        <f>Formato!F35</f>
        <v>0</v>
      </c>
      <c r="G31" s="56">
        <f>Formato!G35</f>
        <v>0</v>
      </c>
      <c r="H31" s="57">
        <f>Formato!H35</f>
        <v>0</v>
      </c>
      <c r="I31" s="57">
        <f>Formato!I35</f>
        <v>0</v>
      </c>
      <c r="J31" s="56">
        <f>Formato!J35</f>
        <v>79075</v>
      </c>
      <c r="K31" s="56">
        <f>Formato!K35</f>
        <v>79075</v>
      </c>
      <c r="L31" s="56">
        <f>Formato!L35</f>
        <v>79075</v>
      </c>
      <c r="M31" s="56" t="str">
        <f>Formato!M35</f>
        <v>Reclamación no registra en sistema.</v>
      </c>
      <c r="N31" s="56" t="e">
        <f>Formato!#REF!</f>
        <v>#REF!</v>
      </c>
      <c r="O31" s="58" t="e">
        <f>VLOOKUP($N31,Hoja1!$C$2:$D$20,2,0)</f>
        <v>#REF!</v>
      </c>
      <c r="P31" s="58" t="e">
        <f>Formato!#REF!</f>
        <v>#REF!</v>
      </c>
      <c r="Q31" s="58" t="e">
        <f>Formato!#REF!</f>
        <v>#REF!</v>
      </c>
      <c r="R31" s="59">
        <f>Formato!N35</f>
        <v>0</v>
      </c>
      <c r="S31" s="60">
        <f>Formato!O35</f>
        <v>0</v>
      </c>
      <c r="T31" s="58">
        <f>Formato!P35</f>
        <v>0</v>
      </c>
      <c r="U31" s="58">
        <f>Formato!Q35</f>
        <v>0</v>
      </c>
      <c r="V31" s="58">
        <f>Formato!R35</f>
        <v>0</v>
      </c>
      <c r="W31" s="60">
        <f>Formato!S35</f>
        <v>0</v>
      </c>
      <c r="X31" s="60">
        <f>Formato!T35</f>
        <v>0</v>
      </c>
      <c r="Y31" s="60">
        <f>Formato!U35</f>
        <v>0</v>
      </c>
      <c r="Z31" s="60">
        <f>Formato!V35</f>
        <v>0</v>
      </c>
      <c r="AA31" s="60">
        <f>Formato!W35</f>
        <v>79075</v>
      </c>
      <c r="AB31" s="61">
        <f t="shared" si="0"/>
        <v>0</v>
      </c>
    </row>
    <row r="32" spans="1:28" x14ac:dyDescent="0.25">
      <c r="A32" s="56">
        <f>Formato!A36</f>
        <v>31</v>
      </c>
      <c r="B32" s="56">
        <f>Formato!B36</f>
        <v>37581</v>
      </c>
      <c r="C32" s="56" t="str">
        <f>Formato!C36</f>
        <v>FECR0000037581</v>
      </c>
      <c r="D32" s="56">
        <f>Formato!D36</f>
        <v>0</v>
      </c>
      <c r="E32" s="56">
        <f>Formato!E36</f>
        <v>0</v>
      </c>
      <c r="F32" s="56">
        <f>Formato!F36</f>
        <v>0</v>
      </c>
      <c r="G32" s="56">
        <f>Formato!G36</f>
        <v>0</v>
      </c>
      <c r="H32" s="57">
        <f>Formato!H36</f>
        <v>0</v>
      </c>
      <c r="I32" s="57">
        <f>Formato!I36</f>
        <v>0</v>
      </c>
      <c r="J32" s="56">
        <f>Formato!J36</f>
        <v>135850</v>
      </c>
      <c r="K32" s="56">
        <f>Formato!K36</f>
        <v>135850</v>
      </c>
      <c r="L32" s="56">
        <f>Formato!L36</f>
        <v>135850</v>
      </c>
      <c r="M32" s="56" t="str">
        <f>Formato!M36</f>
        <v>Reclamación no registra en sistema.</v>
      </c>
      <c r="N32" s="56" t="e">
        <f>Formato!#REF!</f>
        <v>#REF!</v>
      </c>
      <c r="O32" s="58" t="e">
        <f>VLOOKUP($N32,Hoja1!$C$2:$D$20,2,0)</f>
        <v>#REF!</v>
      </c>
      <c r="P32" s="58" t="e">
        <f>Formato!#REF!</f>
        <v>#REF!</v>
      </c>
      <c r="Q32" s="58" t="e">
        <f>Formato!#REF!</f>
        <v>#REF!</v>
      </c>
      <c r="R32" s="59">
        <f>Formato!N36</f>
        <v>0</v>
      </c>
      <c r="S32" s="60">
        <f>Formato!O36</f>
        <v>0</v>
      </c>
      <c r="T32" s="58">
        <f>Formato!P36</f>
        <v>0</v>
      </c>
      <c r="U32" s="58">
        <f>Formato!Q36</f>
        <v>0</v>
      </c>
      <c r="V32" s="58">
        <f>Formato!R36</f>
        <v>0</v>
      </c>
      <c r="W32" s="60">
        <f>Formato!S36</f>
        <v>0</v>
      </c>
      <c r="X32" s="60">
        <f>Formato!T36</f>
        <v>0</v>
      </c>
      <c r="Y32" s="60">
        <f>Formato!U36</f>
        <v>0</v>
      </c>
      <c r="Z32" s="60">
        <f>Formato!V36</f>
        <v>0</v>
      </c>
      <c r="AA32" s="60">
        <f>Formato!W36</f>
        <v>135850</v>
      </c>
      <c r="AB32" s="61">
        <f t="shared" si="0"/>
        <v>0</v>
      </c>
    </row>
    <row r="33" spans="1:28" x14ac:dyDescent="0.25">
      <c r="A33" s="56">
        <f>Formato!A37</f>
        <v>32</v>
      </c>
      <c r="B33" s="56">
        <f>Formato!B37</f>
        <v>37692</v>
      </c>
      <c r="C33" s="56" t="str">
        <f>Formato!C37</f>
        <v>FECR0000037692</v>
      </c>
      <c r="D33" s="56">
        <f>Formato!D37</f>
        <v>0</v>
      </c>
      <c r="E33" s="56">
        <f>Formato!E37</f>
        <v>0</v>
      </c>
      <c r="F33" s="56">
        <f>Formato!F37</f>
        <v>0</v>
      </c>
      <c r="G33" s="56">
        <f>Formato!G37</f>
        <v>0</v>
      </c>
      <c r="H33" s="57">
        <f>Formato!H37</f>
        <v>0</v>
      </c>
      <c r="I33" s="57">
        <f>Formato!I37</f>
        <v>0</v>
      </c>
      <c r="J33" s="56">
        <f>Formato!J37</f>
        <v>154550</v>
      </c>
      <c r="K33" s="56">
        <f>Formato!K37</f>
        <v>154550</v>
      </c>
      <c r="L33" s="56">
        <f>Formato!L37</f>
        <v>154550</v>
      </c>
      <c r="M33" s="56" t="str">
        <f>Formato!M37</f>
        <v>Reclamación no registra en sistema.</v>
      </c>
      <c r="N33" s="56" t="e">
        <f>Formato!#REF!</f>
        <v>#REF!</v>
      </c>
      <c r="O33" s="58" t="e">
        <f>VLOOKUP($N33,Hoja1!$C$2:$D$20,2,0)</f>
        <v>#REF!</v>
      </c>
      <c r="P33" s="58" t="e">
        <f>Formato!#REF!</f>
        <v>#REF!</v>
      </c>
      <c r="Q33" s="58" t="e">
        <f>Formato!#REF!</f>
        <v>#REF!</v>
      </c>
      <c r="R33" s="59">
        <f>Formato!N37</f>
        <v>0</v>
      </c>
      <c r="S33" s="60">
        <f>Formato!O37</f>
        <v>0</v>
      </c>
      <c r="T33" s="58">
        <f>Formato!P37</f>
        <v>0</v>
      </c>
      <c r="U33" s="58">
        <f>Formato!Q37</f>
        <v>0</v>
      </c>
      <c r="V33" s="58">
        <f>Formato!R37</f>
        <v>0</v>
      </c>
      <c r="W33" s="60">
        <f>Formato!S37</f>
        <v>0</v>
      </c>
      <c r="X33" s="60">
        <f>Formato!T37</f>
        <v>0</v>
      </c>
      <c r="Y33" s="60">
        <f>Formato!U37</f>
        <v>0</v>
      </c>
      <c r="Z33" s="60">
        <f>Formato!V37</f>
        <v>0</v>
      </c>
      <c r="AA33" s="60">
        <f>Formato!W37</f>
        <v>154550</v>
      </c>
      <c r="AB33" s="61">
        <f t="shared" si="0"/>
        <v>0</v>
      </c>
    </row>
    <row r="34" spans="1:28" x14ac:dyDescent="0.25">
      <c r="A34" s="56">
        <f>Formato!A38</f>
        <v>33</v>
      </c>
      <c r="B34" s="56">
        <f>Formato!B38</f>
        <v>39943</v>
      </c>
      <c r="C34" s="56" t="str">
        <f>Formato!C38</f>
        <v>FECR0000039943</v>
      </c>
      <c r="D34" s="56">
        <f>Formato!D38</f>
        <v>0</v>
      </c>
      <c r="E34" s="56">
        <f>Formato!E38</f>
        <v>0</v>
      </c>
      <c r="F34" s="56">
        <f>Formato!F38</f>
        <v>0</v>
      </c>
      <c r="G34" s="56">
        <f>Formato!G38</f>
        <v>0</v>
      </c>
      <c r="H34" s="57">
        <f>Formato!H38</f>
        <v>0</v>
      </c>
      <c r="I34" s="57">
        <f>Formato!I38</f>
        <v>0</v>
      </c>
      <c r="J34" s="56">
        <f>Formato!J38</f>
        <v>864225</v>
      </c>
      <c r="K34" s="56">
        <f>Formato!K38</f>
        <v>864225</v>
      </c>
      <c r="L34" s="56">
        <f>Formato!L38</f>
        <v>864225</v>
      </c>
      <c r="M34" s="56" t="str">
        <f>Formato!M38</f>
        <v>Reclamación no registra en sistema.</v>
      </c>
      <c r="N34" s="56" t="e">
        <f>Formato!#REF!</f>
        <v>#REF!</v>
      </c>
      <c r="O34" s="58" t="e">
        <f>VLOOKUP($N34,Hoja1!$C$2:$D$20,2,0)</f>
        <v>#REF!</v>
      </c>
      <c r="P34" s="58" t="e">
        <f>Formato!#REF!</f>
        <v>#REF!</v>
      </c>
      <c r="Q34" s="58" t="e">
        <f>Formato!#REF!</f>
        <v>#REF!</v>
      </c>
      <c r="R34" s="59">
        <f>Formato!N38</f>
        <v>0</v>
      </c>
      <c r="S34" s="60">
        <f>Formato!O38</f>
        <v>0</v>
      </c>
      <c r="T34" s="58">
        <f>Formato!P38</f>
        <v>0</v>
      </c>
      <c r="U34" s="58">
        <f>Formato!Q38</f>
        <v>0</v>
      </c>
      <c r="V34" s="58">
        <f>Formato!R38</f>
        <v>0</v>
      </c>
      <c r="W34" s="60">
        <f>Formato!S38</f>
        <v>0</v>
      </c>
      <c r="X34" s="60">
        <f>Formato!T38</f>
        <v>0</v>
      </c>
      <c r="Y34" s="60">
        <f>Formato!U38</f>
        <v>0</v>
      </c>
      <c r="Z34" s="60">
        <f>Formato!V38</f>
        <v>0</v>
      </c>
      <c r="AA34" s="60">
        <f>Formato!W38</f>
        <v>864225</v>
      </c>
      <c r="AB34" s="61">
        <f t="shared" si="0"/>
        <v>0</v>
      </c>
    </row>
    <row r="35" spans="1:28" x14ac:dyDescent="0.25">
      <c r="A35" s="56">
        <f>Formato!A39</f>
        <v>34</v>
      </c>
      <c r="B35" s="56">
        <f>Formato!B39</f>
        <v>40836</v>
      </c>
      <c r="C35" s="56" t="str">
        <f>Formato!C39</f>
        <v>FECR0000040836</v>
      </c>
      <c r="D35" s="56">
        <f>Formato!D39</f>
        <v>0</v>
      </c>
      <c r="E35" s="56">
        <f>Formato!E39</f>
        <v>0</v>
      </c>
      <c r="F35" s="56">
        <f>Formato!F39</f>
        <v>0</v>
      </c>
      <c r="G35" s="56">
        <f>Formato!G39</f>
        <v>0</v>
      </c>
      <c r="H35" s="57">
        <f>Formato!H39</f>
        <v>0</v>
      </c>
      <c r="I35" s="57">
        <f>Formato!I39</f>
        <v>0</v>
      </c>
      <c r="J35" s="56">
        <f>Formato!J39</f>
        <v>107300</v>
      </c>
      <c r="K35" s="56">
        <f>Formato!K39</f>
        <v>107300</v>
      </c>
      <c r="L35" s="56">
        <f>Formato!L39</f>
        <v>107300</v>
      </c>
      <c r="M35" s="56" t="str">
        <f>Formato!M39</f>
        <v>Reclamación no registra en sistema.</v>
      </c>
      <c r="N35" s="56" t="e">
        <f>Formato!#REF!</f>
        <v>#REF!</v>
      </c>
      <c r="O35" s="58" t="e">
        <f>VLOOKUP($N35,Hoja1!$C$2:$D$20,2,0)</f>
        <v>#REF!</v>
      </c>
      <c r="P35" s="58" t="e">
        <f>Formato!#REF!</f>
        <v>#REF!</v>
      </c>
      <c r="Q35" s="58" t="e">
        <f>Formato!#REF!</f>
        <v>#REF!</v>
      </c>
      <c r="R35" s="59">
        <f>Formato!N39</f>
        <v>0</v>
      </c>
      <c r="S35" s="60">
        <f>Formato!O39</f>
        <v>0</v>
      </c>
      <c r="T35" s="58">
        <f>Formato!P39</f>
        <v>0</v>
      </c>
      <c r="U35" s="58">
        <f>Formato!Q39</f>
        <v>0</v>
      </c>
      <c r="V35" s="58">
        <f>Formato!R39</f>
        <v>0</v>
      </c>
      <c r="W35" s="60">
        <f>Formato!S39</f>
        <v>0</v>
      </c>
      <c r="X35" s="60">
        <f>Formato!T39</f>
        <v>0</v>
      </c>
      <c r="Y35" s="60">
        <f>Formato!U39</f>
        <v>0</v>
      </c>
      <c r="Z35" s="60">
        <f>Formato!V39</f>
        <v>0</v>
      </c>
      <c r="AA35" s="60">
        <f>Formato!W39</f>
        <v>107300</v>
      </c>
      <c r="AB35" s="61">
        <f t="shared" si="0"/>
        <v>0</v>
      </c>
    </row>
    <row r="36" spans="1:28" x14ac:dyDescent="0.25">
      <c r="A36" s="56">
        <f>Formato!A40</f>
        <v>35</v>
      </c>
      <c r="B36" s="56">
        <f>Formato!B40</f>
        <v>40903</v>
      </c>
      <c r="C36" s="56" t="str">
        <f>Formato!C40</f>
        <v>FECR0000040903</v>
      </c>
      <c r="D36" s="56">
        <f>Formato!D40</f>
        <v>0</v>
      </c>
      <c r="E36" s="56">
        <f>Formato!E40</f>
        <v>0</v>
      </c>
      <c r="F36" s="56">
        <f>Formato!F40</f>
        <v>0</v>
      </c>
      <c r="G36" s="56">
        <f>Formato!G40</f>
        <v>0</v>
      </c>
      <c r="H36" s="57">
        <f>Formato!H40</f>
        <v>0</v>
      </c>
      <c r="I36" s="57">
        <f>Formato!I40</f>
        <v>0</v>
      </c>
      <c r="J36" s="56">
        <f>Formato!J40</f>
        <v>127850</v>
      </c>
      <c r="K36" s="56">
        <f>Formato!K40</f>
        <v>127850</v>
      </c>
      <c r="L36" s="56">
        <f>Formato!L40</f>
        <v>113775</v>
      </c>
      <c r="M36" s="56" t="str">
        <f>Formato!M40</f>
        <v>Reclamación no registra en sistema.</v>
      </c>
      <c r="N36" s="56" t="e">
        <f>Formato!#REF!</f>
        <v>#REF!</v>
      </c>
      <c r="O36" s="58" t="e">
        <f>VLOOKUP($N36,Hoja1!$C$2:$D$20,2,0)</f>
        <v>#REF!</v>
      </c>
      <c r="P36" s="58" t="e">
        <f>Formato!#REF!</f>
        <v>#REF!</v>
      </c>
      <c r="Q36" s="58" t="e">
        <f>Formato!#REF!</f>
        <v>#REF!</v>
      </c>
      <c r="R36" s="59">
        <f>Formato!N40</f>
        <v>0</v>
      </c>
      <c r="S36" s="60">
        <f>Formato!O40</f>
        <v>0</v>
      </c>
      <c r="T36" s="58">
        <f>Formato!P40</f>
        <v>0</v>
      </c>
      <c r="U36" s="58">
        <f>Formato!Q40</f>
        <v>0</v>
      </c>
      <c r="V36" s="58">
        <f>Formato!R40</f>
        <v>0</v>
      </c>
      <c r="W36" s="60">
        <f>Formato!S40</f>
        <v>0</v>
      </c>
      <c r="X36" s="60">
        <f>Formato!T40</f>
        <v>0</v>
      </c>
      <c r="Y36" s="60">
        <f>Formato!U40</f>
        <v>0</v>
      </c>
      <c r="Z36" s="60">
        <f>Formato!V40</f>
        <v>0</v>
      </c>
      <c r="AA36" s="60">
        <f>Formato!W40</f>
        <v>127850</v>
      </c>
      <c r="AB36" s="61">
        <f t="shared" si="0"/>
        <v>0</v>
      </c>
    </row>
    <row r="37" spans="1:28" x14ac:dyDescent="0.25">
      <c r="A37" s="56">
        <f>Formato!A41</f>
        <v>36</v>
      </c>
      <c r="B37" s="56">
        <f>Formato!B41</f>
        <v>41077</v>
      </c>
      <c r="C37" s="56" t="str">
        <f>Formato!C41</f>
        <v>FECR0000041077</v>
      </c>
      <c r="D37" s="56">
        <f>Formato!D41</f>
        <v>0</v>
      </c>
      <c r="E37" s="56">
        <f>Formato!E41</f>
        <v>0</v>
      </c>
      <c r="F37" s="56">
        <f>Formato!F41</f>
        <v>0</v>
      </c>
      <c r="G37" s="56">
        <f>Formato!G41</f>
        <v>0</v>
      </c>
      <c r="H37" s="57">
        <f>Formato!H41</f>
        <v>0</v>
      </c>
      <c r="I37" s="57">
        <f>Formato!I41</f>
        <v>0</v>
      </c>
      <c r="J37" s="56">
        <f>Formato!J41</f>
        <v>590925</v>
      </c>
      <c r="K37" s="56">
        <f>Formato!K41</f>
        <v>590925</v>
      </c>
      <c r="L37" s="56">
        <f>Formato!L41</f>
        <v>590925</v>
      </c>
      <c r="M37" s="56" t="str">
        <f>Formato!M41</f>
        <v>Reclamación no registra en sistema.</v>
      </c>
      <c r="N37" s="56" t="e">
        <f>Formato!#REF!</f>
        <v>#REF!</v>
      </c>
      <c r="O37" s="58" t="e">
        <f>VLOOKUP($N37,Hoja1!$C$2:$D$20,2,0)</f>
        <v>#REF!</v>
      </c>
      <c r="P37" s="58" t="e">
        <f>Formato!#REF!</f>
        <v>#REF!</v>
      </c>
      <c r="Q37" s="58" t="e">
        <f>Formato!#REF!</f>
        <v>#REF!</v>
      </c>
      <c r="R37" s="59">
        <f>Formato!N41</f>
        <v>0</v>
      </c>
      <c r="S37" s="60">
        <f>Formato!O41</f>
        <v>0</v>
      </c>
      <c r="T37" s="58">
        <f>Formato!P41</f>
        <v>0</v>
      </c>
      <c r="U37" s="58">
        <f>Formato!Q41</f>
        <v>0</v>
      </c>
      <c r="V37" s="58">
        <f>Formato!R41</f>
        <v>0</v>
      </c>
      <c r="W37" s="60">
        <f>Formato!S41</f>
        <v>0</v>
      </c>
      <c r="X37" s="60">
        <f>Formato!T41</f>
        <v>0</v>
      </c>
      <c r="Y37" s="60">
        <f>Formato!U41</f>
        <v>0</v>
      </c>
      <c r="Z37" s="60">
        <f>Formato!V41</f>
        <v>0</v>
      </c>
      <c r="AA37" s="60">
        <f>Formato!W41</f>
        <v>590925</v>
      </c>
      <c r="AB37" s="61">
        <f t="shared" si="0"/>
        <v>0</v>
      </c>
    </row>
    <row r="38" spans="1:28" x14ac:dyDescent="0.25">
      <c r="A38" s="56">
        <f>Formato!A42</f>
        <v>37</v>
      </c>
      <c r="B38" s="56">
        <f>Formato!B42</f>
        <v>41092</v>
      </c>
      <c r="C38" s="56" t="str">
        <f>Formato!C42</f>
        <v>FECR0000041092</v>
      </c>
      <c r="D38" s="56">
        <f>Formato!D42</f>
        <v>0</v>
      </c>
      <c r="E38" s="56">
        <f>Formato!E42</f>
        <v>0</v>
      </c>
      <c r="F38" s="56">
        <f>Formato!F42</f>
        <v>0</v>
      </c>
      <c r="G38" s="56">
        <f>Formato!G42</f>
        <v>0</v>
      </c>
      <c r="H38" s="57">
        <f>Formato!H42</f>
        <v>0</v>
      </c>
      <c r="I38" s="57">
        <f>Formato!I42</f>
        <v>0</v>
      </c>
      <c r="J38" s="56">
        <f>Formato!J42</f>
        <v>70025</v>
      </c>
      <c r="K38" s="56">
        <f>Formato!K42</f>
        <v>70025</v>
      </c>
      <c r="L38" s="56">
        <f>Formato!L42</f>
        <v>70025</v>
      </c>
      <c r="M38" s="56" t="str">
        <f>Formato!M42</f>
        <v>Reclamación no registra en sistema.</v>
      </c>
      <c r="N38" s="56" t="e">
        <f>Formato!#REF!</f>
        <v>#REF!</v>
      </c>
      <c r="O38" s="58" t="e">
        <f>VLOOKUP($N38,Hoja1!$C$2:$D$20,2,0)</f>
        <v>#REF!</v>
      </c>
      <c r="P38" s="58" t="e">
        <f>Formato!#REF!</f>
        <v>#REF!</v>
      </c>
      <c r="Q38" s="58" t="e">
        <f>Formato!#REF!</f>
        <v>#REF!</v>
      </c>
      <c r="R38" s="59">
        <f>Formato!N42</f>
        <v>0</v>
      </c>
      <c r="S38" s="60">
        <f>Formato!O42</f>
        <v>0</v>
      </c>
      <c r="T38" s="58">
        <f>Formato!P42</f>
        <v>0</v>
      </c>
      <c r="U38" s="58">
        <f>Formato!Q42</f>
        <v>0</v>
      </c>
      <c r="V38" s="58">
        <f>Formato!R42</f>
        <v>0</v>
      </c>
      <c r="W38" s="60">
        <f>Formato!S42</f>
        <v>0</v>
      </c>
      <c r="X38" s="60">
        <f>Formato!T42</f>
        <v>0</v>
      </c>
      <c r="Y38" s="60">
        <f>Formato!U42</f>
        <v>0</v>
      </c>
      <c r="Z38" s="60">
        <f>Formato!V42</f>
        <v>0</v>
      </c>
      <c r="AA38" s="60">
        <f>Formato!W42</f>
        <v>70025</v>
      </c>
      <c r="AB38" s="61">
        <f t="shared" si="0"/>
        <v>0</v>
      </c>
    </row>
    <row r="39" spans="1:28" x14ac:dyDescent="0.25">
      <c r="A39" s="56">
        <f>Formato!A43</f>
        <v>38</v>
      </c>
      <c r="B39" s="56">
        <f>Formato!B43</f>
        <v>41201</v>
      </c>
      <c r="C39" s="56" t="str">
        <f>Formato!C43</f>
        <v>FECR0000041201</v>
      </c>
      <c r="D39" s="56">
        <f>Formato!D43</f>
        <v>0</v>
      </c>
      <c r="E39" s="56">
        <f>Formato!E43</f>
        <v>0</v>
      </c>
      <c r="F39" s="56">
        <f>Formato!F43</f>
        <v>0</v>
      </c>
      <c r="G39" s="56">
        <f>Formato!G43</f>
        <v>0</v>
      </c>
      <c r="H39" s="57">
        <f>Formato!H43</f>
        <v>0</v>
      </c>
      <c r="I39" s="57">
        <f>Formato!I43</f>
        <v>0</v>
      </c>
      <c r="J39" s="56">
        <f>Formato!J43</f>
        <v>57700</v>
      </c>
      <c r="K39" s="56">
        <f>Formato!K43</f>
        <v>57700</v>
      </c>
      <c r="L39" s="56">
        <f>Formato!L43</f>
        <v>57700</v>
      </c>
      <c r="M39" s="56" t="str">
        <f>Formato!M43</f>
        <v>Reclamación no registra en sistema.</v>
      </c>
      <c r="N39" s="56" t="e">
        <f>Formato!#REF!</f>
        <v>#REF!</v>
      </c>
      <c r="O39" s="58" t="e">
        <f>VLOOKUP($N39,Hoja1!$C$2:$D$20,2,0)</f>
        <v>#REF!</v>
      </c>
      <c r="P39" s="58" t="e">
        <f>Formato!#REF!</f>
        <v>#REF!</v>
      </c>
      <c r="Q39" s="58" t="e">
        <f>Formato!#REF!</f>
        <v>#REF!</v>
      </c>
      <c r="R39" s="59">
        <f>Formato!N43</f>
        <v>0</v>
      </c>
      <c r="S39" s="60">
        <f>Formato!O43</f>
        <v>0</v>
      </c>
      <c r="T39" s="58">
        <f>Formato!P43</f>
        <v>0</v>
      </c>
      <c r="U39" s="58">
        <f>Formato!Q43</f>
        <v>0</v>
      </c>
      <c r="V39" s="58">
        <f>Formato!R43</f>
        <v>0</v>
      </c>
      <c r="W39" s="60">
        <f>Formato!S43</f>
        <v>0</v>
      </c>
      <c r="X39" s="60">
        <f>Formato!T43</f>
        <v>0</v>
      </c>
      <c r="Y39" s="60">
        <f>Formato!U43</f>
        <v>0</v>
      </c>
      <c r="Z39" s="60">
        <f>Formato!V43</f>
        <v>0</v>
      </c>
      <c r="AA39" s="60">
        <f>Formato!W43</f>
        <v>57700</v>
      </c>
      <c r="AB39" s="61">
        <f t="shared" si="0"/>
        <v>0</v>
      </c>
    </row>
    <row r="40" spans="1:28" x14ac:dyDescent="0.25">
      <c r="A40" s="56">
        <f>Formato!A44</f>
        <v>39</v>
      </c>
      <c r="B40" s="56">
        <f>Formato!B44</f>
        <v>41700</v>
      </c>
      <c r="C40" s="56" t="str">
        <f>Formato!C44</f>
        <v>FECR0000041700</v>
      </c>
      <c r="D40" s="56">
        <f>Formato!D44</f>
        <v>0</v>
      </c>
      <c r="E40" s="56">
        <f>Formato!E44</f>
        <v>0</v>
      </c>
      <c r="F40" s="56">
        <f>Formato!F44</f>
        <v>0</v>
      </c>
      <c r="G40" s="56">
        <f>Formato!G44</f>
        <v>0</v>
      </c>
      <c r="H40" s="57">
        <f>Formato!H44</f>
        <v>0</v>
      </c>
      <c r="I40" s="57">
        <f>Formato!I44</f>
        <v>0</v>
      </c>
      <c r="J40" s="56">
        <f>Formato!J44</f>
        <v>56300</v>
      </c>
      <c r="K40" s="56">
        <f>Formato!K44</f>
        <v>56300</v>
      </c>
      <c r="L40" s="56">
        <f>Formato!L44</f>
        <v>56300</v>
      </c>
      <c r="M40" s="56" t="str">
        <f>Formato!M44</f>
        <v>Reclamación no registra en sistema.</v>
      </c>
      <c r="N40" s="56" t="e">
        <f>Formato!#REF!</f>
        <v>#REF!</v>
      </c>
      <c r="O40" s="58" t="e">
        <f>VLOOKUP($N40,Hoja1!$C$2:$D$20,2,0)</f>
        <v>#REF!</v>
      </c>
      <c r="P40" s="58" t="e">
        <f>Formato!#REF!</f>
        <v>#REF!</v>
      </c>
      <c r="Q40" s="58" t="e">
        <f>Formato!#REF!</f>
        <v>#REF!</v>
      </c>
      <c r="R40" s="59">
        <f>Formato!N44</f>
        <v>0</v>
      </c>
      <c r="S40" s="60">
        <f>Formato!O44</f>
        <v>0</v>
      </c>
      <c r="T40" s="58">
        <f>Formato!P44</f>
        <v>0</v>
      </c>
      <c r="U40" s="58">
        <f>Formato!Q44</f>
        <v>0</v>
      </c>
      <c r="V40" s="58">
        <f>Formato!R44</f>
        <v>0</v>
      </c>
      <c r="W40" s="60">
        <f>Formato!S44</f>
        <v>0</v>
      </c>
      <c r="X40" s="60">
        <f>Formato!T44</f>
        <v>0</v>
      </c>
      <c r="Y40" s="60">
        <f>Formato!U44</f>
        <v>0</v>
      </c>
      <c r="Z40" s="60">
        <f>Formato!V44</f>
        <v>0</v>
      </c>
      <c r="AA40" s="60">
        <f>Formato!W44</f>
        <v>56300</v>
      </c>
      <c r="AB40" s="61">
        <f t="shared" si="0"/>
        <v>0</v>
      </c>
    </row>
    <row r="41" spans="1:28" x14ac:dyDescent="0.25">
      <c r="A41" s="56">
        <f>Formato!A45</f>
        <v>40</v>
      </c>
      <c r="B41" s="56">
        <f>Formato!B45</f>
        <v>48734</v>
      </c>
      <c r="C41" s="56" t="str">
        <f>Formato!C45</f>
        <v>FECR0000048734</v>
      </c>
      <c r="D41" s="56">
        <f>Formato!D45</f>
        <v>0</v>
      </c>
      <c r="E41" s="56">
        <f>Formato!E45</f>
        <v>0</v>
      </c>
      <c r="F41" s="56">
        <f>Formato!F45</f>
        <v>0</v>
      </c>
      <c r="G41" s="56">
        <f>Formato!G45</f>
        <v>0</v>
      </c>
      <c r="H41" s="57">
        <f>Formato!H45</f>
        <v>0</v>
      </c>
      <c r="I41" s="57">
        <f>Formato!I45</f>
        <v>0</v>
      </c>
      <c r="J41" s="56">
        <f>Formato!J45</f>
        <v>178150</v>
      </c>
      <c r="K41" s="56">
        <f>Formato!K45</f>
        <v>178150</v>
      </c>
      <c r="L41" s="56">
        <f>Formato!L45</f>
        <v>2500</v>
      </c>
      <c r="M41" s="56" t="str">
        <f>Formato!M45</f>
        <v>Reclamación no registra en sistema.</v>
      </c>
      <c r="N41" s="56" t="e">
        <f>Formato!#REF!</f>
        <v>#REF!</v>
      </c>
      <c r="O41" s="58" t="e">
        <f>VLOOKUP($N41,Hoja1!$C$2:$D$20,2,0)</f>
        <v>#REF!</v>
      </c>
      <c r="P41" s="58" t="e">
        <f>Formato!#REF!</f>
        <v>#REF!</v>
      </c>
      <c r="Q41" s="58" t="e">
        <f>Formato!#REF!</f>
        <v>#REF!</v>
      </c>
      <c r="R41" s="59">
        <f>Formato!N45</f>
        <v>0</v>
      </c>
      <c r="S41" s="60">
        <f>Formato!O45</f>
        <v>0</v>
      </c>
      <c r="T41" s="58">
        <f>Formato!P45</f>
        <v>0</v>
      </c>
      <c r="U41" s="58">
        <f>Formato!Q45</f>
        <v>0</v>
      </c>
      <c r="V41" s="58">
        <f>Formato!R45</f>
        <v>0</v>
      </c>
      <c r="W41" s="60">
        <f>Formato!S45</f>
        <v>0</v>
      </c>
      <c r="X41" s="60">
        <f>Formato!T45</f>
        <v>0</v>
      </c>
      <c r="Y41" s="60">
        <f>Formato!U45</f>
        <v>0</v>
      </c>
      <c r="Z41" s="60">
        <f>Formato!V45</f>
        <v>0</v>
      </c>
      <c r="AA41" s="60">
        <f>Formato!W45</f>
        <v>178150</v>
      </c>
      <c r="AB41" s="61">
        <f t="shared" si="0"/>
        <v>0</v>
      </c>
    </row>
    <row r="42" spans="1:28" x14ac:dyDescent="0.25">
      <c r="A42" s="56">
        <f>Formato!A46</f>
        <v>41</v>
      </c>
      <c r="B42" s="56">
        <f>Formato!B46</f>
        <v>52229</v>
      </c>
      <c r="C42" s="56" t="str">
        <f>Formato!C46</f>
        <v>FECR0000052229</v>
      </c>
      <c r="D42" s="56">
        <f>Formato!D46</f>
        <v>0</v>
      </c>
      <c r="E42" s="56">
        <f>Formato!E46</f>
        <v>0</v>
      </c>
      <c r="F42" s="56">
        <f>Formato!F46</f>
        <v>0</v>
      </c>
      <c r="G42" s="56">
        <f>Formato!G46</f>
        <v>0</v>
      </c>
      <c r="H42" s="57">
        <f>Formato!H46</f>
        <v>0</v>
      </c>
      <c r="I42" s="57">
        <f>Formato!I46</f>
        <v>0</v>
      </c>
      <c r="J42" s="56">
        <f>Formato!J46</f>
        <v>152600</v>
      </c>
      <c r="K42" s="56">
        <f>Formato!K46</f>
        <v>152600</v>
      </c>
      <c r="L42" s="56">
        <f>Formato!L46</f>
        <v>2946</v>
      </c>
      <c r="M42" s="56" t="str">
        <f>Formato!M46</f>
        <v>Reclamación no registra en sistema.</v>
      </c>
      <c r="N42" s="56" t="e">
        <f>Formato!#REF!</f>
        <v>#REF!</v>
      </c>
      <c r="O42" s="58" t="e">
        <f>VLOOKUP($N42,Hoja1!$C$2:$D$20,2,0)</f>
        <v>#REF!</v>
      </c>
      <c r="P42" s="58" t="e">
        <f>Formato!#REF!</f>
        <v>#REF!</v>
      </c>
      <c r="Q42" s="58" t="e">
        <f>Formato!#REF!</f>
        <v>#REF!</v>
      </c>
      <c r="R42" s="59">
        <f>Formato!N46</f>
        <v>0</v>
      </c>
      <c r="S42" s="60">
        <f>Formato!O46</f>
        <v>0</v>
      </c>
      <c r="T42" s="58">
        <f>Formato!P46</f>
        <v>0</v>
      </c>
      <c r="U42" s="58">
        <f>Formato!Q46</f>
        <v>0</v>
      </c>
      <c r="V42" s="58">
        <f>Formato!R46</f>
        <v>0</v>
      </c>
      <c r="W42" s="60">
        <f>Formato!S46</f>
        <v>0</v>
      </c>
      <c r="X42" s="60">
        <f>Formato!T46</f>
        <v>0</v>
      </c>
      <c r="Y42" s="60">
        <f>Formato!U46</f>
        <v>0</v>
      </c>
      <c r="Z42" s="60">
        <f>Formato!V46</f>
        <v>0</v>
      </c>
      <c r="AA42" s="60">
        <f>Formato!W46</f>
        <v>152600</v>
      </c>
      <c r="AB42" s="61">
        <f t="shared" si="0"/>
        <v>0</v>
      </c>
    </row>
    <row r="43" spans="1:28" x14ac:dyDescent="0.25">
      <c r="A43" s="56">
        <f>Formato!A47</f>
        <v>42</v>
      </c>
      <c r="B43" s="56">
        <f>Formato!B47</f>
        <v>52463</v>
      </c>
      <c r="C43" s="56" t="str">
        <f>Formato!C47</f>
        <v>FECR0000052463</v>
      </c>
      <c r="D43" s="56">
        <f>Formato!D47</f>
        <v>0</v>
      </c>
      <c r="E43" s="56">
        <f>Formato!E47</f>
        <v>0</v>
      </c>
      <c r="F43" s="56">
        <f>Formato!F47</f>
        <v>0</v>
      </c>
      <c r="G43" s="56">
        <f>Formato!G47</f>
        <v>0</v>
      </c>
      <c r="H43" s="57">
        <f>Formato!H47</f>
        <v>0</v>
      </c>
      <c r="I43" s="57">
        <f>Formato!I47</f>
        <v>0</v>
      </c>
      <c r="J43" s="56">
        <f>Formato!J47</f>
        <v>164550</v>
      </c>
      <c r="K43" s="56">
        <f>Formato!K47</f>
        <v>164550</v>
      </c>
      <c r="L43" s="56">
        <f>Formato!L47</f>
        <v>3169</v>
      </c>
      <c r="M43" s="56" t="str">
        <f>Formato!M47</f>
        <v>Reclamación no registra en sistema.</v>
      </c>
      <c r="N43" s="56" t="e">
        <f>Formato!#REF!</f>
        <v>#REF!</v>
      </c>
      <c r="O43" s="58" t="e">
        <f>VLOOKUP($N43,Hoja1!$C$2:$D$20,2,0)</f>
        <v>#REF!</v>
      </c>
      <c r="P43" s="58" t="e">
        <f>Formato!#REF!</f>
        <v>#REF!</v>
      </c>
      <c r="Q43" s="58" t="e">
        <f>Formato!#REF!</f>
        <v>#REF!</v>
      </c>
      <c r="R43" s="59">
        <f>Formato!N47</f>
        <v>0</v>
      </c>
      <c r="S43" s="60">
        <f>Formato!O47</f>
        <v>0</v>
      </c>
      <c r="T43" s="58">
        <f>Formato!P47</f>
        <v>0</v>
      </c>
      <c r="U43" s="58">
        <f>Formato!Q47</f>
        <v>0</v>
      </c>
      <c r="V43" s="58">
        <f>Formato!R47</f>
        <v>0</v>
      </c>
      <c r="W43" s="60">
        <f>Formato!S47</f>
        <v>0</v>
      </c>
      <c r="X43" s="60">
        <f>Formato!T47</f>
        <v>0</v>
      </c>
      <c r="Y43" s="60">
        <f>Formato!U47</f>
        <v>0</v>
      </c>
      <c r="Z43" s="60">
        <f>Formato!V47</f>
        <v>0</v>
      </c>
      <c r="AA43" s="60">
        <f>Formato!W47</f>
        <v>164550</v>
      </c>
      <c r="AB43" s="61">
        <f t="shared" si="0"/>
        <v>0</v>
      </c>
    </row>
    <row r="44" spans="1:28" x14ac:dyDescent="0.25">
      <c r="A44" s="56">
        <f>Formato!A48</f>
        <v>43</v>
      </c>
      <c r="B44" s="56">
        <f>Formato!B48</f>
        <v>52910</v>
      </c>
      <c r="C44" s="56" t="str">
        <f>Formato!C48</f>
        <v>FECR0000052910</v>
      </c>
      <c r="D44" s="56">
        <f>Formato!D48</f>
        <v>0</v>
      </c>
      <c r="E44" s="56">
        <f>Formato!E48</f>
        <v>0</v>
      </c>
      <c r="F44" s="56">
        <f>Formato!F48</f>
        <v>0</v>
      </c>
      <c r="G44" s="56">
        <f>Formato!G48</f>
        <v>0</v>
      </c>
      <c r="H44" s="57">
        <f>Formato!H48</f>
        <v>0</v>
      </c>
      <c r="I44" s="57">
        <f>Formato!I48</f>
        <v>0</v>
      </c>
      <c r="J44" s="56">
        <f>Formato!J48</f>
        <v>145150</v>
      </c>
      <c r="K44" s="56">
        <f>Formato!K48</f>
        <v>145150</v>
      </c>
      <c r="L44" s="56">
        <f>Formato!L48</f>
        <v>2797</v>
      </c>
      <c r="M44" s="56" t="str">
        <f>Formato!M48</f>
        <v>Reclamación no registra en sistema.</v>
      </c>
      <c r="N44" s="56" t="e">
        <f>Formato!#REF!</f>
        <v>#REF!</v>
      </c>
      <c r="O44" s="58" t="e">
        <f>VLOOKUP($N44,Hoja1!$C$2:$D$20,2,0)</f>
        <v>#REF!</v>
      </c>
      <c r="P44" s="58" t="e">
        <f>Formato!#REF!</f>
        <v>#REF!</v>
      </c>
      <c r="Q44" s="58" t="e">
        <f>Formato!#REF!</f>
        <v>#REF!</v>
      </c>
      <c r="R44" s="59">
        <f>Formato!N48</f>
        <v>0</v>
      </c>
      <c r="S44" s="60">
        <f>Formato!O48</f>
        <v>0</v>
      </c>
      <c r="T44" s="58">
        <f>Formato!P48</f>
        <v>0</v>
      </c>
      <c r="U44" s="58">
        <f>Formato!Q48</f>
        <v>0</v>
      </c>
      <c r="V44" s="58">
        <f>Formato!R48</f>
        <v>0</v>
      </c>
      <c r="W44" s="60">
        <f>Formato!S48</f>
        <v>0</v>
      </c>
      <c r="X44" s="60">
        <f>Formato!T48</f>
        <v>0</v>
      </c>
      <c r="Y44" s="60">
        <f>Formato!U48</f>
        <v>0</v>
      </c>
      <c r="Z44" s="60">
        <f>Formato!V48</f>
        <v>0</v>
      </c>
      <c r="AA44" s="60">
        <f>Formato!W48</f>
        <v>145150</v>
      </c>
      <c r="AB44" s="61">
        <f t="shared" si="0"/>
        <v>0</v>
      </c>
    </row>
    <row r="45" spans="1:28" x14ac:dyDescent="0.25">
      <c r="A45" s="56">
        <f>Formato!A49</f>
        <v>44</v>
      </c>
      <c r="B45" s="56">
        <f>Formato!B49</f>
        <v>54688</v>
      </c>
      <c r="C45" s="56" t="str">
        <f>Formato!C49</f>
        <v>FECR0000054688</v>
      </c>
      <c r="D45" s="56">
        <f>Formato!D49</f>
        <v>0</v>
      </c>
      <c r="E45" s="56">
        <f>Formato!E49</f>
        <v>0</v>
      </c>
      <c r="F45" s="56">
        <f>Formato!F49</f>
        <v>0</v>
      </c>
      <c r="G45" s="56">
        <f>Formato!G49</f>
        <v>0</v>
      </c>
      <c r="H45" s="57">
        <f>Formato!H49</f>
        <v>0</v>
      </c>
      <c r="I45" s="57">
        <f>Formato!I49</f>
        <v>0</v>
      </c>
      <c r="J45" s="56">
        <f>Formato!J49</f>
        <v>65300</v>
      </c>
      <c r="K45" s="56">
        <f>Formato!K49</f>
        <v>65300</v>
      </c>
      <c r="L45" s="56">
        <f>Formato!L49</f>
        <v>62800</v>
      </c>
      <c r="M45" s="56" t="str">
        <f>Formato!M49</f>
        <v>Reclamación no registra en sistema.</v>
      </c>
      <c r="N45" s="56" t="e">
        <f>Formato!#REF!</f>
        <v>#REF!</v>
      </c>
      <c r="O45" s="58" t="e">
        <f>VLOOKUP($N45,Hoja1!$C$2:$D$20,2,0)</f>
        <v>#REF!</v>
      </c>
      <c r="P45" s="58" t="e">
        <f>Formato!#REF!</f>
        <v>#REF!</v>
      </c>
      <c r="Q45" s="58" t="e">
        <f>Formato!#REF!</f>
        <v>#REF!</v>
      </c>
      <c r="R45" s="59">
        <f>Formato!N49</f>
        <v>0</v>
      </c>
      <c r="S45" s="60">
        <f>Formato!O49</f>
        <v>0</v>
      </c>
      <c r="T45" s="58">
        <f>Formato!P49</f>
        <v>0</v>
      </c>
      <c r="U45" s="58">
        <f>Formato!Q49</f>
        <v>0</v>
      </c>
      <c r="V45" s="58">
        <f>Formato!R49</f>
        <v>0</v>
      </c>
      <c r="W45" s="60">
        <f>Formato!S49</f>
        <v>0</v>
      </c>
      <c r="X45" s="60">
        <f>Formato!T49</f>
        <v>0</v>
      </c>
      <c r="Y45" s="60">
        <f>Formato!U49</f>
        <v>0</v>
      </c>
      <c r="Z45" s="60">
        <f>Formato!V49</f>
        <v>0</v>
      </c>
      <c r="AA45" s="60">
        <f>Formato!W49</f>
        <v>65300</v>
      </c>
      <c r="AB45" s="61">
        <f t="shared" si="0"/>
        <v>0</v>
      </c>
    </row>
    <row r="46" spans="1:28" x14ac:dyDescent="0.25">
      <c r="A46" s="56">
        <f>Formato!A50</f>
        <v>45</v>
      </c>
      <c r="B46" s="56">
        <f>Formato!B50</f>
        <v>56167</v>
      </c>
      <c r="C46" s="56" t="str">
        <f>Formato!C50</f>
        <v>FECR0000056167</v>
      </c>
      <c r="D46" s="56">
        <f>Formato!D50</f>
        <v>0</v>
      </c>
      <c r="E46" s="56">
        <f>Formato!E50</f>
        <v>0</v>
      </c>
      <c r="F46" s="56">
        <f>Formato!F50</f>
        <v>0</v>
      </c>
      <c r="G46" s="56">
        <f>Formato!G50</f>
        <v>0</v>
      </c>
      <c r="H46" s="57">
        <f>Formato!H50</f>
        <v>0</v>
      </c>
      <c r="I46" s="57">
        <f>Formato!I50</f>
        <v>0</v>
      </c>
      <c r="J46" s="56">
        <f>Formato!J50</f>
        <v>322150</v>
      </c>
      <c r="K46" s="56">
        <f>Formato!K50</f>
        <v>322150</v>
      </c>
      <c r="L46" s="56">
        <f>Formato!L50</f>
        <v>322150</v>
      </c>
      <c r="M46" s="56" t="str">
        <f>Formato!M50</f>
        <v>Reclamación no registra en sistema.</v>
      </c>
      <c r="N46" s="56" t="e">
        <f>Formato!#REF!</f>
        <v>#REF!</v>
      </c>
      <c r="O46" s="58" t="e">
        <f>VLOOKUP($N46,Hoja1!$C$2:$D$20,2,0)</f>
        <v>#REF!</v>
      </c>
      <c r="P46" s="58" t="e">
        <f>Formato!#REF!</f>
        <v>#REF!</v>
      </c>
      <c r="Q46" s="58" t="e">
        <f>Formato!#REF!</f>
        <v>#REF!</v>
      </c>
      <c r="R46" s="59">
        <f>Formato!N50</f>
        <v>0</v>
      </c>
      <c r="S46" s="60">
        <f>Formato!O50</f>
        <v>0</v>
      </c>
      <c r="T46" s="58">
        <f>Formato!P50</f>
        <v>0</v>
      </c>
      <c r="U46" s="58">
        <f>Formato!Q50</f>
        <v>0</v>
      </c>
      <c r="V46" s="58">
        <f>Formato!R50</f>
        <v>0</v>
      </c>
      <c r="W46" s="60">
        <f>Formato!S50</f>
        <v>0</v>
      </c>
      <c r="X46" s="60">
        <f>Formato!T50</f>
        <v>0</v>
      </c>
      <c r="Y46" s="60">
        <f>Formato!U50</f>
        <v>0</v>
      </c>
      <c r="Z46" s="60">
        <f>Formato!V50</f>
        <v>0</v>
      </c>
      <c r="AA46" s="60">
        <f>Formato!W50</f>
        <v>322150</v>
      </c>
      <c r="AB46" s="61">
        <f t="shared" si="0"/>
        <v>0</v>
      </c>
    </row>
    <row r="47" spans="1:28" x14ac:dyDescent="0.25">
      <c r="A47" s="56">
        <f>Formato!A51</f>
        <v>46</v>
      </c>
      <c r="B47" s="56">
        <f>Formato!B51</f>
        <v>56410</v>
      </c>
      <c r="C47" s="56" t="str">
        <f>Formato!C51</f>
        <v>FECR0000056410</v>
      </c>
      <c r="D47" s="56">
        <f>Formato!D51</f>
        <v>0</v>
      </c>
      <c r="E47" s="56">
        <f>Formato!E51</f>
        <v>0</v>
      </c>
      <c r="F47" s="56">
        <f>Formato!F51</f>
        <v>0</v>
      </c>
      <c r="G47" s="56">
        <f>Formato!G51</f>
        <v>0</v>
      </c>
      <c r="H47" s="57">
        <f>Formato!H51</f>
        <v>0</v>
      </c>
      <c r="I47" s="57">
        <f>Formato!I51</f>
        <v>0</v>
      </c>
      <c r="J47" s="56">
        <f>Formato!J51</f>
        <v>166050</v>
      </c>
      <c r="K47" s="56">
        <f>Formato!K51</f>
        <v>166050</v>
      </c>
      <c r="L47" s="56">
        <f>Formato!L51</f>
        <v>166050</v>
      </c>
      <c r="M47" s="56" t="str">
        <f>Formato!M51</f>
        <v>Reclamación no registra en sistema.</v>
      </c>
      <c r="N47" s="56" t="e">
        <f>Formato!#REF!</f>
        <v>#REF!</v>
      </c>
      <c r="O47" s="58" t="e">
        <f>VLOOKUP($N47,Hoja1!$C$2:$D$20,2,0)</f>
        <v>#REF!</v>
      </c>
      <c r="P47" s="58" t="e">
        <f>Formato!#REF!</f>
        <v>#REF!</v>
      </c>
      <c r="Q47" s="58" t="e">
        <f>Formato!#REF!</f>
        <v>#REF!</v>
      </c>
      <c r="R47" s="59">
        <f>Formato!N51</f>
        <v>0</v>
      </c>
      <c r="S47" s="60">
        <f>Formato!O51</f>
        <v>0</v>
      </c>
      <c r="T47" s="58">
        <f>Formato!P51</f>
        <v>0</v>
      </c>
      <c r="U47" s="58">
        <f>Formato!Q51</f>
        <v>0</v>
      </c>
      <c r="V47" s="58">
        <f>Formato!R51</f>
        <v>0</v>
      </c>
      <c r="W47" s="60">
        <f>Formato!S51</f>
        <v>0</v>
      </c>
      <c r="X47" s="60">
        <f>Formato!T51</f>
        <v>0</v>
      </c>
      <c r="Y47" s="60">
        <f>Formato!U51</f>
        <v>0</v>
      </c>
      <c r="Z47" s="60">
        <f>Formato!V51</f>
        <v>0</v>
      </c>
      <c r="AA47" s="60">
        <f>Formato!W51</f>
        <v>166050</v>
      </c>
      <c r="AB47" s="61">
        <f t="shared" si="0"/>
        <v>0</v>
      </c>
    </row>
    <row r="48" spans="1:28" x14ac:dyDescent="0.25">
      <c r="A48" s="56">
        <f>Formato!A52</f>
        <v>47</v>
      </c>
      <c r="B48" s="56">
        <f>Formato!B52</f>
        <v>57022</v>
      </c>
      <c r="C48" s="56" t="str">
        <f>Formato!C52</f>
        <v>FECR0000057022</v>
      </c>
      <c r="D48" s="56">
        <f>Formato!D52</f>
        <v>0</v>
      </c>
      <c r="E48" s="56">
        <f>Formato!E52</f>
        <v>0</v>
      </c>
      <c r="F48" s="56">
        <f>Formato!F52</f>
        <v>0</v>
      </c>
      <c r="G48" s="56">
        <f>Formato!G52</f>
        <v>0</v>
      </c>
      <c r="H48" s="57">
        <f>Formato!H52</f>
        <v>0</v>
      </c>
      <c r="I48" s="57">
        <f>Formato!I52</f>
        <v>0</v>
      </c>
      <c r="J48" s="56">
        <f>Formato!J52</f>
        <v>75000</v>
      </c>
      <c r="K48" s="56">
        <f>Formato!K52</f>
        <v>75000</v>
      </c>
      <c r="L48" s="56">
        <f>Formato!L52</f>
        <v>75000</v>
      </c>
      <c r="M48" s="56" t="str">
        <f>Formato!M52</f>
        <v>Reclamación no registra en sistema.</v>
      </c>
      <c r="N48" s="56" t="e">
        <f>Formato!#REF!</f>
        <v>#REF!</v>
      </c>
      <c r="O48" s="58" t="e">
        <f>VLOOKUP($N48,Hoja1!$C$2:$D$20,2,0)</f>
        <v>#REF!</v>
      </c>
      <c r="P48" s="58" t="e">
        <f>Formato!#REF!</f>
        <v>#REF!</v>
      </c>
      <c r="Q48" s="58" t="e">
        <f>Formato!#REF!</f>
        <v>#REF!</v>
      </c>
      <c r="R48" s="59">
        <f>Formato!N52</f>
        <v>0</v>
      </c>
      <c r="S48" s="60">
        <f>Formato!O52</f>
        <v>0</v>
      </c>
      <c r="T48" s="58">
        <f>Formato!P52</f>
        <v>0</v>
      </c>
      <c r="U48" s="58">
        <f>Formato!Q52</f>
        <v>0</v>
      </c>
      <c r="V48" s="58">
        <f>Formato!R52</f>
        <v>0</v>
      </c>
      <c r="W48" s="60">
        <f>Formato!S52</f>
        <v>0</v>
      </c>
      <c r="X48" s="60">
        <f>Formato!T52</f>
        <v>0</v>
      </c>
      <c r="Y48" s="60">
        <f>Formato!U52</f>
        <v>0</v>
      </c>
      <c r="Z48" s="60">
        <f>Formato!V52</f>
        <v>0</v>
      </c>
      <c r="AA48" s="60">
        <f>Formato!W52</f>
        <v>75000</v>
      </c>
      <c r="AB48" s="61">
        <f t="shared" si="0"/>
        <v>0</v>
      </c>
    </row>
    <row r="49" spans="1:28" x14ac:dyDescent="0.25">
      <c r="A49" s="56">
        <f>Formato!A53</f>
        <v>48</v>
      </c>
      <c r="B49" s="56">
        <f>Formato!B53</f>
        <v>217128</v>
      </c>
      <c r="C49" s="56" t="str">
        <f>Formato!C53</f>
        <v>C0000000217128</v>
      </c>
      <c r="D49" s="56">
        <f>Formato!D53</f>
        <v>2000030</v>
      </c>
      <c r="E49" s="56" t="str">
        <f>Formato!E53</f>
        <v>GONZALEZ SERRANO JOSE MANUEL</v>
      </c>
      <c r="F49" s="56" t="str">
        <f>Formato!F53</f>
        <v xml:space="preserve">CC 80657096 </v>
      </c>
      <c r="G49" s="56">
        <f>Formato!G53</f>
        <v>96464</v>
      </c>
      <c r="H49" s="57">
        <f>Formato!H53</f>
        <v>42347</v>
      </c>
      <c r="I49" s="57">
        <f>Formato!I53</f>
        <v>42332</v>
      </c>
      <c r="J49" s="56">
        <f>Formato!J53</f>
        <v>2865089</v>
      </c>
      <c r="K49" s="56">
        <f>Formato!K53</f>
        <v>2865089</v>
      </c>
      <c r="L49" s="56">
        <f>Formato!L53</f>
        <v>370200</v>
      </c>
      <c r="M49" s="56" t="str">
        <f>Formato!M53</f>
        <v>Objeción causal prescripción.....| (Codigo Proc) : 19490 (Nombre Proc) : GLUCOSA (EN SUERO, LCR, OTROS FLUIDOS) (Tipo Glosa April) :Pert. médica (Observacion Glosa) : NO SE RECONOCE ,  DEBIDO A QUE NO SE EVIDENCIA RELACIÓN CON EL ACCIDENTE PUES EN LA HISTORIA CLÍNICA DE INGRESO NO PRESENTA DÉFICIT A ESTE NIVEL QUE AMERITE EL ESTUDIO O TRATAMIENTO.||| (Codigo Proc) : 21701 (Nombre Proc) : CRÁNEO SIMPLE (Tipo Glosa April) :Pert. médica (Observacion Glosa) : NO SE RECONOCE ,  DEBIDO A QUE NO SE EVIDENCIA RELACIÓN CON EL ACCIDENTE PUES EN LA HISTORIA CLÍNICA DE INGRESO NO PRESENTA DÉFICIT A ESTE NIVEL QUE AMERITE EL ESTUDIO O TRATAMIENTO.||</v>
      </c>
      <c r="N49" s="56" t="e">
        <f>Formato!#REF!</f>
        <v>#REF!</v>
      </c>
      <c r="O49" s="58" t="e">
        <f>VLOOKUP($N49,Hoja1!$C$2:$D$20,2,0)</f>
        <v>#REF!</v>
      </c>
      <c r="P49" s="58" t="e">
        <f>Formato!#REF!</f>
        <v>#REF!</v>
      </c>
      <c r="Q49" s="58" t="e">
        <f>Formato!#REF!</f>
        <v>#REF!</v>
      </c>
      <c r="R49" s="59">
        <f>Formato!N53</f>
        <v>42367</v>
      </c>
      <c r="S49" s="60">
        <f>Formato!O53</f>
        <v>2494889</v>
      </c>
      <c r="T49" s="58">
        <f>Formato!P53</f>
        <v>0</v>
      </c>
      <c r="U49" s="58">
        <f>Formato!Q53</f>
        <v>0</v>
      </c>
      <c r="V49" s="58">
        <f>Formato!R53</f>
        <v>800175803</v>
      </c>
      <c r="W49" s="60">
        <f>Formato!S53</f>
        <v>0</v>
      </c>
      <c r="X49" s="60">
        <f>Formato!T53</f>
        <v>0</v>
      </c>
      <c r="Y49" s="60">
        <f>Formato!U53</f>
        <v>0</v>
      </c>
      <c r="Z49" s="60">
        <f>Formato!V53</f>
        <v>370200</v>
      </c>
      <c r="AA49" s="60">
        <f>Formato!W53</f>
        <v>0</v>
      </c>
      <c r="AB49" s="61">
        <v>0</v>
      </c>
    </row>
    <row r="50" spans="1:28" x14ac:dyDescent="0.25">
      <c r="A50" s="56">
        <f>Formato!A54</f>
        <v>49</v>
      </c>
      <c r="B50" s="56">
        <f>Formato!B54</f>
        <v>237427</v>
      </c>
      <c r="C50" s="56" t="str">
        <f>Formato!C54</f>
        <v>C0000000237427</v>
      </c>
      <c r="D50" s="56">
        <f>Formato!D54</f>
        <v>2000030</v>
      </c>
      <c r="E50" s="56" t="str">
        <f>Formato!E54</f>
        <v>GONZALEZ SERRANO JOSE MANUEL</v>
      </c>
      <c r="F50" s="56" t="str">
        <f>Formato!F54</f>
        <v xml:space="preserve">CC 80657096 </v>
      </c>
      <c r="G50" s="56">
        <f>Formato!G54</f>
        <v>96464</v>
      </c>
      <c r="H50" s="57">
        <f>Formato!H54</f>
        <v>42529</v>
      </c>
      <c r="I50" s="57">
        <f>Formato!I54</f>
        <v>42513</v>
      </c>
      <c r="J50" s="56">
        <f>Formato!J54</f>
        <v>8183162</v>
      </c>
      <c r="K50" s="56">
        <f>Formato!K54</f>
        <v>8183162</v>
      </c>
      <c r="L50" s="56">
        <f>Formato!L54</f>
        <v>4987918</v>
      </c>
      <c r="M50" s="56" t="str">
        <f>Formato!M54</f>
        <v>Objeción causal prescripción.....| (Codigo Proc) : 77710 (Nombre Proc) : OTROS CONCEPTOS (Tipo Glosa April) :Tarifa SOAT (Observacion Glosa) : NO SE RECONOCE ULTRABAID, DYONICS, PASSING , VULCAN , SOFTSILK, POR ESTAR INCLUIDOS EN DERECHOS DE SALA, DECRETO 2423/96 ARTICULO 49||</v>
      </c>
      <c r="N50" s="56" t="e">
        <f>Formato!#REF!</f>
        <v>#REF!</v>
      </c>
      <c r="O50" s="58" t="e">
        <f>VLOOKUP($N50,Hoja1!$C$2:$D$20,2,0)</f>
        <v>#REF!</v>
      </c>
      <c r="P50" s="58" t="e">
        <f>Formato!#REF!</f>
        <v>#REF!</v>
      </c>
      <c r="Q50" s="58" t="e">
        <f>Formato!#REF!</f>
        <v>#REF!</v>
      </c>
      <c r="R50" s="59">
        <f>Formato!N54</f>
        <v>42559</v>
      </c>
      <c r="S50" s="60">
        <f>Formato!O54</f>
        <v>3195244</v>
      </c>
      <c r="T50" s="58">
        <f>Formato!P54</f>
        <v>0</v>
      </c>
      <c r="U50" s="58">
        <f>Formato!Q54</f>
        <v>0</v>
      </c>
      <c r="V50" s="58">
        <f>Formato!R54</f>
        <v>800192559</v>
      </c>
      <c r="W50" s="60">
        <f>Formato!S54</f>
        <v>0</v>
      </c>
      <c r="X50" s="60">
        <f>Formato!T54</f>
        <v>0</v>
      </c>
      <c r="Y50" s="60">
        <f>Formato!U54</f>
        <v>0</v>
      </c>
      <c r="Z50" s="60">
        <f>Formato!V54</f>
        <v>4987918</v>
      </c>
      <c r="AA50" s="60">
        <f>Formato!W54</f>
        <v>0</v>
      </c>
      <c r="AB50" s="61">
        <v>0</v>
      </c>
    </row>
    <row r="51" spans="1:28" x14ac:dyDescent="0.25">
      <c r="A51" s="56">
        <f>Formato!A55</f>
        <v>50</v>
      </c>
      <c r="B51" s="56">
        <f>Formato!B55</f>
        <v>241069</v>
      </c>
      <c r="C51" s="56" t="str">
        <f>Formato!C55</f>
        <v>C0000000241069</v>
      </c>
      <c r="D51" s="56">
        <f>Formato!D55</f>
        <v>30300</v>
      </c>
      <c r="E51" s="56" t="str">
        <f>Formato!E55</f>
        <v xml:space="preserve">ANDRES MIGUEL TORRES ZAMBRANO  </v>
      </c>
      <c r="F51" s="56" t="str">
        <f>Formato!F55</f>
        <v xml:space="preserve">CC 74085396 </v>
      </c>
      <c r="G51" s="56">
        <f>Formato!G55</f>
        <v>153397</v>
      </c>
      <c r="H51" s="57">
        <f>Formato!H55</f>
        <v>42558</v>
      </c>
      <c r="I51" s="57">
        <f>Formato!I55</f>
        <v>42543</v>
      </c>
      <c r="J51" s="56">
        <f>Formato!J55</f>
        <v>5811502</v>
      </c>
      <c r="K51" s="56">
        <f>Formato!K55</f>
        <v>5811502</v>
      </c>
      <c r="L51" s="56">
        <f>Formato!L55</f>
        <v>2720797</v>
      </c>
      <c r="M51" s="56" t="str">
        <f>Formato!M55</f>
        <v>Objeción causal prescripción.....| (Codigo Proc) : 21105 (Nombre Proc) : PELVIS, CADERA, ARTICULACIONES SACRO ILÍACAS  Y COXO FEMORALES (Tipo Glosa April) :Pert. médica (Observacion Glosa) : NO SE RECONOCE NO PERTINENTE SEGUN LESIONES DESCRITAS, SIN LESIONES A ESTE NIVEL QUE JUSTIFIQUEN SU TOMA. ||| (Codigo Proc) : 21140 (Nombre Proc) : COLUMNA CERVICAL (Tipo Glosa April) :Pert. médica (Observacion Glosa) : NO SE RECONOCE NO PERTINENTE SEGUN LESIONES DESCRITAS, SIN LESIONES A ESTE NIVEL QUE JUSTIFIQUEN SU TOMA. ||| (Codigo Proc) : 21141 (Nombre Proc) : COLUMNA DORSAL O TORÁXICA (Tipo Glosa April) :Pert. médica (Observacion Glosa) : NO SE RECONOCE NO PERTINENTE SEGUN LESIONES DESCRITAS, SIN LESIONES A ESTE NIVEL QUE JUSTIFIQUEN SU TOMA. ||| (Codigo Proc) : 21701 (Nombre Proc) : CRÁNEO SIMPLE (Tipo Glosa April) :Pert. médica (Observacion Glosa) : NO SE RECONOCE 1-21701 NO PERTINENTE SEGUN LESIONES Y EVOLUCION DE ACCIDENTE, NO DETERIORO NEUROLOGICO NI SIGNOS DE FOCALIZACION QUE JUSTIFIQUEN SU TOMA. ||| (Codigo Proc) : 38122 (Nombre Proc) : HABITACIÓN BIPERSONAL (Tipo Glosa April) :Pert. médica (Observacion Glosa) : NO SE RECONOCE 7-38122 DESDE EL DIA 15 AL 21 ESTANCIA NO PERTINENTE, EVOLUCION SATISFACTORIA, NO DETERIORO NEUROLOGICO QUE JUSTIFICARA LA MISMA. ||| (Codigo Proc) : 39130 (Nombre Proc) : ATENCIÓN DIARIA INTRAHOSPITALARIA, POR EL ESPECIALISTA TRATANTE, DEL PACIENTE NO QUIRÚRGICO U OBSTÉTRICO (Tipo Glosa April) :Pert. médica (Observacion Glosa) : NO SE RECONOCE 7-39130 SEGUN ESTANCIA NO PERTINENTE. ||| (Codigo Proc) : 39140 (Nombre Proc) : INTERCONSULTA MÉDICA ESPECIALIZADA AMBULATORIA O INTRAHOSPITALARIA (Tipo Glosa April) :Pert. médica (Observacion Glosa) : NO SE RECONOCE 39140 SEGUN LO REALIZADO SE HOMOLOGA A 39132. ||| (Codigo Proc) : 77701 (Nombre Proc) : MEDICAMENTOS (Tipo Glosa April) :Varios (Observacion Glosa) : SE LIQUIDA SEGUN ESTANCIA PERTINENTE ||| (Codigo Proc) : 77702 (Nombre Proc) : SUMINISTROS (Tipo Glosa April) :Pert. médica (Observacion Glosa) : NO SE RECONCOE AGUJAS DESECHABLES $18585, SE RECONOCEN JERINGAS Y TRAEN SUS AGUJAS RESPECTIVAS.  NO SE RECONOCE (2) INSYTE $18375,  NO PERTINENTES SEGUN ESTANCIA.||</v>
      </c>
      <c r="N51" s="56" t="e">
        <f>Formato!#REF!</f>
        <v>#REF!</v>
      </c>
      <c r="O51" s="58" t="e">
        <f>VLOOKUP($N51,Hoja1!$C$2:$D$20,2,0)</f>
        <v>#REF!</v>
      </c>
      <c r="P51" s="58" t="e">
        <f>Formato!#REF!</f>
        <v>#REF!</v>
      </c>
      <c r="Q51" s="58" t="e">
        <f>Formato!#REF!</f>
        <v>#REF!</v>
      </c>
      <c r="R51" s="59">
        <f>Formato!N55</f>
        <v>43209</v>
      </c>
      <c r="S51" s="60">
        <f>Formato!O55</f>
        <v>3090705</v>
      </c>
      <c r="T51" s="58">
        <f>Formato!P55</f>
        <v>0</v>
      </c>
      <c r="U51" s="58">
        <f>Formato!Q55</f>
        <v>0</v>
      </c>
      <c r="V51" s="58">
        <f>Formato!R55</f>
        <v>800269176</v>
      </c>
      <c r="W51" s="60">
        <f>Formato!S55</f>
        <v>0</v>
      </c>
      <c r="X51" s="60">
        <f>Formato!T55</f>
        <v>0</v>
      </c>
      <c r="Y51" s="60">
        <f>Formato!U55</f>
        <v>0</v>
      </c>
      <c r="Z51" s="60">
        <f>Formato!V55</f>
        <v>2720797</v>
      </c>
      <c r="AA51" s="60">
        <f>Formato!W55</f>
        <v>0</v>
      </c>
      <c r="AB51" s="61">
        <v>0</v>
      </c>
    </row>
    <row r="52" spans="1:28" x14ac:dyDescent="0.25">
      <c r="A52" s="56">
        <f>Formato!A56</f>
        <v>51</v>
      </c>
      <c r="B52" s="56">
        <f>Formato!B56</f>
        <v>241624</v>
      </c>
      <c r="C52" s="56" t="str">
        <f>Formato!C56</f>
        <v>C0000000241624</v>
      </c>
      <c r="D52" s="56">
        <f>Formato!D56</f>
        <v>30300</v>
      </c>
      <c r="E52" s="56" t="str">
        <f>Formato!E56</f>
        <v xml:space="preserve">ANDRES MIGUEL TORRES ZAMBRANO  </v>
      </c>
      <c r="F52" s="56" t="str">
        <f>Formato!F56</f>
        <v xml:space="preserve">CC 74085396 </v>
      </c>
      <c r="G52" s="56">
        <f>Formato!G56</f>
        <v>153397</v>
      </c>
      <c r="H52" s="57">
        <f>Formato!H56</f>
        <v>42563</v>
      </c>
      <c r="I52" s="57">
        <f>Formato!I56</f>
        <v>42548</v>
      </c>
      <c r="J52" s="56">
        <f>Formato!J56</f>
        <v>7251908</v>
      </c>
      <c r="K52" s="56">
        <f>Formato!K56</f>
        <v>7251908</v>
      </c>
      <c r="L52" s="56">
        <f>Formato!L56</f>
        <v>3180924</v>
      </c>
      <c r="M52" s="56" t="str">
        <f>Formato!M56</f>
        <v>Objeción causal prescripción.....| (Codigo Proc) : 777100 (Nombre Proc) : MATERIAL DE OSTEOSINTESIS (Tipo Glosa April) :Mat. osteos. (Observacion Glosa) : NO SE RECONOCE MATERIAL DE OSTEOSÍNTESIS POR NO ANEXAR SOPORTE DE LA FACTURA DE LA CASA ORTOPÉDICA||</v>
      </c>
      <c r="N52" s="56" t="e">
        <f>Formato!#REF!</f>
        <v>#REF!</v>
      </c>
      <c r="O52" s="58" t="e">
        <f>VLOOKUP($N52,Hoja1!$C$2:$D$20,2,0)</f>
        <v>#REF!</v>
      </c>
      <c r="P52" s="58" t="e">
        <f>Formato!#REF!</f>
        <v>#REF!</v>
      </c>
      <c r="Q52" s="58" t="e">
        <f>Formato!#REF!</f>
        <v>#REF!</v>
      </c>
      <c r="R52" s="59">
        <f>Formato!N56</f>
        <v>43209</v>
      </c>
      <c r="S52" s="60">
        <f>Formato!O56</f>
        <v>3339194</v>
      </c>
      <c r="T52" s="58">
        <f>Formato!P56</f>
        <v>0</v>
      </c>
      <c r="U52" s="58">
        <f>Formato!Q56</f>
        <v>0</v>
      </c>
      <c r="V52" s="58">
        <f>Formato!R56</f>
        <v>800269176</v>
      </c>
      <c r="W52" s="60">
        <f>Formato!S56</f>
        <v>0</v>
      </c>
      <c r="X52" s="60">
        <f>Formato!T56</f>
        <v>0</v>
      </c>
      <c r="Y52" s="60">
        <f>Formato!U56</f>
        <v>0</v>
      </c>
      <c r="Z52" s="60">
        <f>Formato!V56</f>
        <v>3912714</v>
      </c>
      <c r="AA52" s="60">
        <f>Formato!W56</f>
        <v>0</v>
      </c>
      <c r="AB52" s="61">
        <v>0</v>
      </c>
    </row>
    <row r="53" spans="1:28" x14ac:dyDescent="0.25">
      <c r="A53" s="56">
        <f>Formato!A57</f>
        <v>52</v>
      </c>
      <c r="B53" s="56">
        <f>Formato!B57</f>
        <v>257903</v>
      </c>
      <c r="C53" s="56" t="str">
        <f>Formato!C57</f>
        <v>C0000000257903</v>
      </c>
      <c r="D53" s="56">
        <f>Formato!D57</f>
        <v>30300</v>
      </c>
      <c r="E53" s="56" t="str">
        <f>Formato!E57</f>
        <v xml:space="preserve">ANDRES MIGUEL TORRES ZAMBRANO  </v>
      </c>
      <c r="F53" s="56" t="str">
        <f>Formato!F57</f>
        <v xml:space="preserve">CC 74085396 </v>
      </c>
      <c r="G53" s="56">
        <f>Formato!G57</f>
        <v>153397</v>
      </c>
      <c r="H53" s="57">
        <f>Formato!H57</f>
        <v>42709</v>
      </c>
      <c r="I53" s="57">
        <f>Formato!I57</f>
        <v>42600</v>
      </c>
      <c r="J53" s="56">
        <f>Formato!J57</f>
        <v>177000</v>
      </c>
      <c r="K53" s="56">
        <f>Formato!K57</f>
        <v>177000</v>
      </c>
      <c r="L53" s="56">
        <f>Formato!L57</f>
        <v>177000</v>
      </c>
      <c r="M53" s="56" t="str">
        <f>Formato!M57</f>
        <v>Objeción causal prescripción.....| (Codigo Proc) : 77709 (Nombre Proc) : GASTOS MEDICOS (Tipo Glosa April) :Documentos incompletos (Observacion Glosa) : DOCUMENTOS INCOMPLETOS||| (Codigo Proc) : 77709 (Nombre Proc) : GASTOS MEDICOS (Tipo Glosa April) :Documentos incompletos (Observacion Glosa) : DOCUMENTOS INCOMPLETOS||</v>
      </c>
      <c r="N53" s="56" t="e">
        <f>Formato!#REF!</f>
        <v>#REF!</v>
      </c>
      <c r="O53" s="58" t="e">
        <f>VLOOKUP($N53,Hoja1!$C$2:$D$20,2,0)</f>
        <v>#REF!</v>
      </c>
      <c r="P53" s="58" t="e">
        <f>Formato!#REF!</f>
        <v>#REF!</v>
      </c>
      <c r="Q53" s="58" t="e">
        <f>Formato!#REF!</f>
        <v>#REF!</v>
      </c>
      <c r="R53" s="59" t="str">
        <f>Formato!N57</f>
        <v/>
      </c>
      <c r="S53" s="60">
        <f>Formato!O57</f>
        <v>0</v>
      </c>
      <c r="T53" s="58">
        <f>Formato!P57</f>
        <v>0</v>
      </c>
      <c r="U53" s="58">
        <f>Formato!Q57</f>
        <v>0</v>
      </c>
      <c r="V53" s="58">
        <f>Formato!R57</f>
        <v>0</v>
      </c>
      <c r="W53" s="60">
        <f>Formato!S57</f>
        <v>0</v>
      </c>
      <c r="X53" s="60">
        <f>Formato!T57</f>
        <v>0</v>
      </c>
      <c r="Y53" s="60">
        <f>Formato!U57</f>
        <v>0</v>
      </c>
      <c r="Z53" s="60">
        <f>Formato!V57</f>
        <v>177000</v>
      </c>
      <c r="AA53" s="60">
        <f>Formato!W57</f>
        <v>0</v>
      </c>
      <c r="AB53" s="61">
        <v>0</v>
      </c>
    </row>
    <row r="54" spans="1:28" x14ac:dyDescent="0.25">
      <c r="A54" s="56">
        <f>Formato!A58</f>
        <v>53</v>
      </c>
      <c r="B54" s="56">
        <f>Formato!B58</f>
        <v>252041</v>
      </c>
      <c r="C54" s="56" t="str">
        <f>Formato!C58</f>
        <v>C0000000252041</v>
      </c>
      <c r="D54" s="56">
        <f>Formato!D58</f>
        <v>30300</v>
      </c>
      <c r="E54" s="56" t="str">
        <f>Formato!E58</f>
        <v xml:space="preserve">ANDRES MIGUEL TORRES ZAMBRANO  </v>
      </c>
      <c r="F54" s="56" t="str">
        <f>Formato!F58</f>
        <v xml:space="preserve">CC 74085396 </v>
      </c>
      <c r="G54" s="56">
        <f>Formato!G58</f>
        <v>153397</v>
      </c>
      <c r="H54" s="57">
        <f>Formato!H58</f>
        <v>42648</v>
      </c>
      <c r="I54" s="57">
        <f>Formato!I58</f>
        <v>42643</v>
      </c>
      <c r="J54" s="56">
        <f>Formato!J58</f>
        <v>485625</v>
      </c>
      <c r="K54" s="56">
        <f>Formato!K58</f>
        <v>485625</v>
      </c>
      <c r="L54" s="56">
        <f>Formato!L58</f>
        <v>212100</v>
      </c>
      <c r="M54" s="56" t="str">
        <f>Formato!M58</f>
        <v>Objeción causal prescripción.....| (Codigo Proc) : 16302 (Nombre Proc) : OSTEOTOMÍA MAXILAR PARA EXTRACCIÓN DE CUERPO EXTRAÑO (Tipo Glosa April) :Pert. médica (Observacion Glosa) : PARA EL RETIRO DE UNA FIJACION INTERMAXILAR SE RECONOCE EL PAGO DEL CODIGO 16265, LIQUIDAR LOS ITEMS COBRADOS HOMOLOGANDOLOS AL CORRESPONDIENTE GRUPO||| (Codigo Proc) : 39210 (Nombre Proc) : DERECHOS DE SALA DE CIRUGÍA GRUPO  08 (Tipo Glosa April) :Pert. médica (Observacion Glosa) : PARA EL RETIRO DE UNA FIJACION INTERMAXILAR SE RECONOCE EL PAGO DEL CODIGO 16265, LIQUIDAR LOS ITEMS COBRADOS HOMOLOGANDOLOS AL CORRESPONDIENTE GRUPO||</v>
      </c>
      <c r="N54" s="56" t="e">
        <f>Formato!#REF!</f>
        <v>#REF!</v>
      </c>
      <c r="O54" s="58" t="e">
        <f>VLOOKUP($N54,Hoja1!$C$2:$D$20,2,0)</f>
        <v>#REF!</v>
      </c>
      <c r="P54" s="58" t="e">
        <f>Formato!#REF!</f>
        <v>#REF!</v>
      </c>
      <c r="Q54" s="58" t="e">
        <f>Formato!#REF!</f>
        <v>#REF!</v>
      </c>
      <c r="R54" s="59">
        <f>Formato!N58</f>
        <v>43105</v>
      </c>
      <c r="S54" s="60">
        <f>Formato!O58</f>
        <v>273525</v>
      </c>
      <c r="T54" s="58">
        <f>Formato!P58</f>
        <v>0</v>
      </c>
      <c r="U54" s="58">
        <f>Formato!Q58</f>
        <v>0</v>
      </c>
      <c r="V54" s="58">
        <f>Formato!R58</f>
        <v>800257099</v>
      </c>
      <c r="W54" s="60">
        <f>Formato!S58</f>
        <v>0</v>
      </c>
      <c r="X54" s="60">
        <f>Formato!T58</f>
        <v>0</v>
      </c>
      <c r="Y54" s="60">
        <f>Formato!U58</f>
        <v>0</v>
      </c>
      <c r="Z54" s="60">
        <f>Formato!V58</f>
        <v>212100</v>
      </c>
      <c r="AA54" s="60">
        <f>Formato!W58</f>
        <v>0</v>
      </c>
      <c r="AB54" s="61">
        <v>0</v>
      </c>
    </row>
    <row r="55" spans="1:28" x14ac:dyDescent="0.25">
      <c r="A55" s="56">
        <f>Formato!A59</f>
        <v>54</v>
      </c>
      <c r="B55" s="56">
        <f>Formato!B59</f>
        <v>306253</v>
      </c>
      <c r="C55" s="56" t="str">
        <f>Formato!C59</f>
        <v>C0000306253</v>
      </c>
      <c r="D55" s="56">
        <f>Formato!D59</f>
        <v>30747</v>
      </c>
      <c r="E55" s="56" t="str">
        <f>Formato!E59</f>
        <v xml:space="preserve">YEISON ISRAEL MURILLO SILVA  </v>
      </c>
      <c r="F55" s="56" t="str">
        <f>Formato!F59</f>
        <v xml:space="preserve">TI 1002727352 </v>
      </c>
      <c r="G55" s="56">
        <f>Formato!G59</f>
        <v>386802</v>
      </c>
      <c r="H55" s="57">
        <f>Formato!H59</f>
        <v>43227</v>
      </c>
      <c r="I55" s="57">
        <f>Formato!I59</f>
        <v>43199</v>
      </c>
      <c r="J55" s="56">
        <f>Formato!J59</f>
        <v>930945</v>
      </c>
      <c r="K55" s="56">
        <f>Formato!K59</f>
        <v>930945</v>
      </c>
      <c r="L55" s="56">
        <f>Formato!L59</f>
        <v>930945</v>
      </c>
      <c r="M55" s="56" t="str">
        <f>Formato!M59</f>
        <v>Objeción causal prescripción.....| (Codigo Proc) : 77709 (Nombre Proc) : GASTOS MEDICOS (Tipo Glosa April) :Documentos incompletos (Observacion Glosa) : DOCUMENTOS INCOMPLETOS||| (Codigo Proc) : 77709 (Nombre Proc) : GASTOS MEDICOS (Tipo Glosa April) :Documentos incompletos (Observacion Glosa) : DOCUMENTOS INCOMPLETOS||</v>
      </c>
      <c r="N55" s="56" t="e">
        <f>Formato!#REF!</f>
        <v>#REF!</v>
      </c>
      <c r="O55" s="58" t="e">
        <f>VLOOKUP($N55,Hoja1!$C$2:$D$20,2,0)</f>
        <v>#REF!</v>
      </c>
      <c r="P55" s="58" t="e">
        <f>Formato!#REF!</f>
        <v>#REF!</v>
      </c>
      <c r="Q55" s="58" t="e">
        <f>Formato!#REF!</f>
        <v>#REF!</v>
      </c>
      <c r="R55" s="59" t="str">
        <f>Formato!N59</f>
        <v/>
      </c>
      <c r="S55" s="60">
        <f>Formato!O59</f>
        <v>0</v>
      </c>
      <c r="T55" s="58">
        <f>Formato!P59</f>
        <v>0</v>
      </c>
      <c r="U55" s="58">
        <f>Formato!Q59</f>
        <v>0</v>
      </c>
      <c r="V55" s="58">
        <f>Formato!R59</f>
        <v>0</v>
      </c>
      <c r="W55" s="60">
        <f>Formato!S59</f>
        <v>0</v>
      </c>
      <c r="X55" s="60">
        <f>Formato!T59</f>
        <v>0</v>
      </c>
      <c r="Y55" s="60">
        <f>Formato!U59</f>
        <v>0</v>
      </c>
      <c r="Z55" s="60">
        <f>Formato!V59</f>
        <v>930945</v>
      </c>
      <c r="AA55" s="60">
        <f>Formato!W59</f>
        <v>0</v>
      </c>
      <c r="AB55" s="61">
        <v>0</v>
      </c>
    </row>
    <row r="56" spans="1:28" x14ac:dyDescent="0.25">
      <c r="A56" s="56">
        <f>Formato!A60</f>
        <v>55</v>
      </c>
      <c r="B56" s="56">
        <f>Formato!B60</f>
        <v>333952</v>
      </c>
      <c r="C56" s="56" t="str">
        <f>Formato!C60</f>
        <v>C333952</v>
      </c>
      <c r="D56" s="56">
        <f>Formato!D60</f>
        <v>30111</v>
      </c>
      <c r="E56" s="56" t="str">
        <f>Formato!E60</f>
        <v>JUAN HARVEY  ACEVEDO RINCON</v>
      </c>
      <c r="F56" s="56" t="str">
        <f>Formato!F60</f>
        <v xml:space="preserve">CC 1053586011 </v>
      </c>
      <c r="G56" s="56">
        <f>Formato!G60</f>
        <v>521803</v>
      </c>
      <c r="H56" s="57">
        <f>Formato!H60</f>
        <v>43516</v>
      </c>
      <c r="I56" s="57">
        <f>Formato!I60</f>
        <v>43506</v>
      </c>
      <c r="J56" s="56">
        <f>Formato!J60</f>
        <v>510951</v>
      </c>
      <c r="K56" s="56">
        <f>Formato!K60</f>
        <v>510951</v>
      </c>
      <c r="L56" s="56">
        <f>Formato!L60</f>
        <v>495851</v>
      </c>
      <c r="M56" s="56" t="str">
        <f>Formato!M60</f>
        <v>Objeción causal prescripción.....| (Codigo Proc) : 77709 (Nombre Proc) : GASTOS MEDICOS (Tipo Glosa April) :Documentos incompletos (Observacion Glosa) : SE OBJETA POR DOCUMENTOS INCOMPLETOS||| (Codigo Proc) : 77709 (Nombre Proc) : GASTOS MEDICOS (Tipo Glosa April) :Documentos incompletos (Observacion Glosa) : SE OBJETA POR DOCUMENTOS INCOMPLETOS||</v>
      </c>
      <c r="N56" s="56" t="e">
        <f>Formato!#REF!</f>
        <v>#REF!</v>
      </c>
      <c r="O56" s="58" t="e">
        <f>VLOOKUP($N56,Hoja1!$C$2:$D$20,2,0)</f>
        <v>#REF!</v>
      </c>
      <c r="P56" s="58" t="e">
        <f>Formato!#REF!</f>
        <v>#REF!</v>
      </c>
      <c r="Q56" s="58" t="e">
        <f>Formato!#REF!</f>
        <v>#REF!</v>
      </c>
      <c r="R56" s="59" t="str">
        <f>Formato!N60</f>
        <v/>
      </c>
      <c r="S56" s="60">
        <f>Formato!O60</f>
        <v>0</v>
      </c>
      <c r="T56" s="58">
        <f>Formato!P60</f>
        <v>0</v>
      </c>
      <c r="U56" s="58">
        <f>Formato!Q60</f>
        <v>0</v>
      </c>
      <c r="V56" s="58">
        <f>Formato!R60</f>
        <v>0</v>
      </c>
      <c r="W56" s="60">
        <f>Formato!S60</f>
        <v>0</v>
      </c>
      <c r="X56" s="60">
        <f>Formato!T60</f>
        <v>0</v>
      </c>
      <c r="Y56" s="60">
        <f>Formato!U60</f>
        <v>0</v>
      </c>
      <c r="Z56" s="60">
        <f>Formato!V60</f>
        <v>510951</v>
      </c>
      <c r="AA56" s="60">
        <f>Formato!W60</f>
        <v>0</v>
      </c>
      <c r="AB56" s="61">
        <v>0</v>
      </c>
    </row>
    <row r="57" spans="1:28" x14ac:dyDescent="0.25">
      <c r="A57" s="56">
        <f>Formato!A61</f>
        <v>56</v>
      </c>
      <c r="B57" s="56">
        <f>Formato!B61</f>
        <v>334515</v>
      </c>
      <c r="C57" s="56" t="str">
        <f>Formato!C61</f>
        <v>C334515</v>
      </c>
      <c r="D57" s="56">
        <f>Formato!D61</f>
        <v>30693</v>
      </c>
      <c r="E57" s="56" t="str">
        <f>Formato!E61</f>
        <v xml:space="preserve">IVAN  CAMPOS FLOREZ  </v>
      </c>
      <c r="F57" s="56" t="str">
        <f>Formato!F61</f>
        <v xml:space="preserve">CC 1100220396 </v>
      </c>
      <c r="G57" s="56">
        <f>Formato!G61</f>
        <v>580689</v>
      </c>
      <c r="H57" s="57">
        <f>Formato!H61</f>
        <v>43532</v>
      </c>
      <c r="I57" s="57">
        <f>Formato!I61</f>
        <v>43516</v>
      </c>
      <c r="J57" s="56">
        <f>Formato!J61</f>
        <v>8783308</v>
      </c>
      <c r="K57" s="56">
        <f>Formato!K61</f>
        <v>8783308</v>
      </c>
      <c r="L57" s="56">
        <f>Formato!L61</f>
        <v>975866</v>
      </c>
      <c r="M57" s="56" t="str">
        <f>Formato!M61</f>
        <v>Objeción causal prescripción.....| (Codigo Proc) : 19749 (Nombre Proc) : NITRÓGENO URÉICO (Tipo Glosa April) :Tarifa SOAT (Observacion Glosa) : SE LIQUIDA SEGUN TARIFA SOAT LEGAL VIGENTE||| (Codigo Proc) : 38122 (Nombre Proc) : HABITACIÓN BIPERSONAL (Tipo Glosa April) :Pert. médica (Observacion Glosa) : NO SE RECONOCE LOS DÍAS 17, 18 Y 19 ESTANCIA NO JUSTIFICADA PROCEDIMEINTO SIN COMPLICACIONES Y EVOLUCIÓN DEL PACIENTE SIN ALTERACIÓN PUEDE CONTINUAR MANEJO QUIRÚRGICO||| (Codigo Proc) : 39145 (Nombre Proc) : CONSULTA DE URGENCIAS (Tipo Glosa April) :Pert. médica (Observacion Glosa) : NO SE RECONOCE UN 39145 NO FACTURABLE PACIENTE REMITIDO.||| (Codigo Proc) : 77701 (Nombre Proc) : MEDICAMENTOS (Tipo Glosa April) :Varios (Observacion Glosa) : NO SE RECONOCE 7 SOLUCIÓN SALINA 500ML DE ACUERDO A LA ESTANCIA NO PERTINENTE||| (Codigo Proc) : 77702 (Nombre Proc) : SUMINISTROS (Tipo Glosa April) :Pert. médica (Observacion Glosa) : NO SE RECONOCE 23 JERINGAS 10CC $12.075, 33 AGUJAS DESECHABLES $6.600, UN CATETER #22 $3.675 DE ACUERDO A LA ESTANCIA NO PERTINENTE||</v>
      </c>
      <c r="N57" s="56" t="e">
        <f>Formato!#REF!</f>
        <v>#REF!</v>
      </c>
      <c r="O57" s="58" t="e">
        <f>VLOOKUP($N57,Hoja1!$C$2:$D$20,2,0)</f>
        <v>#REF!</v>
      </c>
      <c r="P57" s="58" t="e">
        <f>Formato!#REF!</f>
        <v>#REF!</v>
      </c>
      <c r="Q57" s="58" t="e">
        <f>Formato!#REF!</f>
        <v>#REF!</v>
      </c>
      <c r="R57" s="59">
        <f>Formato!N61</f>
        <v>43571</v>
      </c>
      <c r="S57" s="60">
        <f>Formato!O61</f>
        <v>7807342</v>
      </c>
      <c r="T57" s="58">
        <f>Formato!P61</f>
        <v>0</v>
      </c>
      <c r="U57" s="58">
        <f>Formato!Q61</f>
        <v>0</v>
      </c>
      <c r="V57" s="58">
        <f>Formato!R61</f>
        <v>800317778</v>
      </c>
      <c r="W57" s="60">
        <f>Formato!S61</f>
        <v>0</v>
      </c>
      <c r="X57" s="60">
        <f>Formato!T61</f>
        <v>0</v>
      </c>
      <c r="Y57" s="60">
        <f>Formato!U61</f>
        <v>0</v>
      </c>
      <c r="Z57" s="60">
        <f>Formato!V61</f>
        <v>975966</v>
      </c>
      <c r="AA57" s="60">
        <f>Formato!W61</f>
        <v>0</v>
      </c>
      <c r="AB57" s="61">
        <v>0</v>
      </c>
    </row>
    <row r="58" spans="1:28" x14ac:dyDescent="0.25">
      <c r="A58" s="56">
        <f>Formato!A62</f>
        <v>57</v>
      </c>
      <c r="B58" s="56">
        <f>Formato!B62</f>
        <v>361232</v>
      </c>
      <c r="C58" s="56" t="str">
        <f>Formato!C62</f>
        <v>C361232</v>
      </c>
      <c r="D58" s="56">
        <f>Formato!D62</f>
        <v>2000292</v>
      </c>
      <c r="E58" s="56" t="str">
        <f>Formato!E62</f>
        <v>CARDOZO MONTANEZ DUVAN ALEJANDRO</v>
      </c>
      <c r="F58" s="56" t="str">
        <f>Formato!F62</f>
        <v xml:space="preserve">CC 1007655274 </v>
      </c>
      <c r="G58" s="56">
        <f>Formato!G62</f>
        <v>749793</v>
      </c>
      <c r="H58" s="57">
        <f>Formato!H62</f>
        <v>44035</v>
      </c>
      <c r="I58" s="57">
        <f>Formato!I62</f>
        <v>43988</v>
      </c>
      <c r="J58" s="56">
        <f>Formato!J62</f>
        <v>316190</v>
      </c>
      <c r="K58" s="56">
        <f>Formato!K62</f>
        <v>316190</v>
      </c>
      <c r="L58" s="56">
        <f>Formato!L62</f>
        <v>163000</v>
      </c>
      <c r="M58" s="56" t="str">
        <f>Formato!M62</f>
        <v>Objeción causal prescripción.....Se glosa  en función a 6.08, por la cantidad: 1, por el valor de 180.000 debido a: No se considera pertinente la realización de radiografía de columna (cervical y lumbar) teniendo en cuenta que en la historia clínica no se describen lesiones a este nivel, no hay deformidad, dolor a la palpación, parestesias, disestesias o pérdida de fuerza y la naturaleza del trauma no hace sospechar lesión en esta región. ||Se glosa  en función a 6.08, por la cantidad: 1, por el valor de 64.100 debido a: No se considera pertinente la realización de radiografía de fémur teniendo en cuenta que en examen físico no se describen lesiones que causen deformidad, equimosis y crepitación en huesos largos de la extremidad en mención, y que en el caso de lesiones de tejidos blandos la información aportada por las radiografías es mínima y no influye en el manejo de las mismas.||Respuesta Glosa: Impira - 27/04/2021| Se ratifica objeción , no pertinente realización de radiografía de pierna  según cuadro clínico, no presenta dolor, edema, limitación funcional, equimosis.To||Respuesta Glosa: Impira - 27/04/2021| Se reconoce , radiografía columna cervical acuerdo a lo descrito en  cuadro clínico y examen físico. paciente ingresa inmovilizado con cuello.Se ratifica objeción de radiografía de columna lumbosacra  código 21142. Lo anterior de acuerdo al cuadro clínico descrito en la epicrisis, examen físico de ingreso no se describen lesiones a este nivel, no hay deformidad.||</v>
      </c>
      <c r="N58" s="56" t="e">
        <f>Formato!#REF!</f>
        <v>#REF!</v>
      </c>
      <c r="O58" s="58" t="e">
        <f>VLOOKUP($N58,Hoja1!$C$2:$D$20,2,0)</f>
        <v>#REF!</v>
      </c>
      <c r="P58" s="58" t="e">
        <f>Formato!#REF!</f>
        <v>#REF!</v>
      </c>
      <c r="Q58" s="58" t="e">
        <f>Formato!#REF!</f>
        <v>#REF!</v>
      </c>
      <c r="R58" s="59" t="str">
        <f>Formato!N62</f>
        <v>25/08/2020-30/04/2021</v>
      </c>
      <c r="S58" s="60">
        <f>Formato!O62</f>
        <v>151568</v>
      </c>
      <c r="T58" s="58">
        <f>Formato!P62</f>
        <v>1622</v>
      </c>
      <c r="U58" s="58">
        <f>Formato!Q62</f>
        <v>0</v>
      </c>
      <c r="V58" s="58" t="str">
        <f>Formato!R62</f>
        <v>800423399/800385489</v>
      </c>
      <c r="W58" s="60">
        <f>Formato!S62</f>
        <v>0</v>
      </c>
      <c r="X58" s="60">
        <f>Formato!T62</f>
        <v>0</v>
      </c>
      <c r="Y58" s="60">
        <f>Formato!U62</f>
        <v>0</v>
      </c>
      <c r="Z58" s="60">
        <f>Formato!V62</f>
        <v>163000</v>
      </c>
      <c r="AA58" s="60">
        <f>Formato!W62</f>
        <v>0</v>
      </c>
      <c r="AB58" s="61">
        <v>0</v>
      </c>
    </row>
    <row r="59" spans="1:28" x14ac:dyDescent="0.25">
      <c r="A59" s="56">
        <f>Formato!A63</f>
        <v>58</v>
      </c>
      <c r="B59" s="56">
        <f>Formato!B63</f>
        <v>42123</v>
      </c>
      <c r="C59" s="56" t="str">
        <f>Formato!C63</f>
        <v>FECR-42123</v>
      </c>
      <c r="D59" s="56">
        <f>Formato!D63</f>
        <v>32525</v>
      </c>
      <c r="E59" s="56" t="str">
        <f>Formato!E63</f>
        <v>CRUZ GOYENECHE JHON LEYDER</v>
      </c>
      <c r="F59" s="56" t="str">
        <f>Formato!F63</f>
        <v xml:space="preserve">CC 1057606033 </v>
      </c>
      <c r="G59" s="56">
        <f>Formato!G63</f>
        <v>7000000974</v>
      </c>
      <c r="H59" s="57">
        <f>Formato!H63</f>
        <v>44949</v>
      </c>
      <c r="I59" s="57">
        <f>Formato!I63</f>
        <v>44660</v>
      </c>
      <c r="J59" s="56">
        <f>Formato!J63</f>
        <v>191365</v>
      </c>
      <c r="K59" s="56">
        <f>Formato!K63</f>
        <v>191365</v>
      </c>
      <c r="L59" s="56">
        <f>Formato!L63</f>
        <v>191365</v>
      </c>
      <c r="M59" s="56" t="str">
        <f>Formato!M63</f>
        <v>Se glosa  en función a 3.65, por la cantidad: 1, por el valor de 191.365 debido a: La descripción relacionada en la historia clínica de atención inicial de urgencias frente al mecanismo de trauma presentado por la víctima en el accidente de tránsito no es clara por lo tanto no es posible establecer la veracidad de los hechos. De igual forma se enuncia auditoria integral: En función a 3.65 por valor de 191.365, Formulario Único de Reclamación por parte de las Instituciones prestadoras de Servicios de Salud con inconsistencia en el campo X con referencia al valor facturado||Respuesta Glosa: cperez - 08/02/2024| Se reitera objeción por 3.65 se revisa soportes y respuesta no se pudo confirmar ocurrencia en modo, tiempo y lugar||Respuesta Glosa: cperez - 25/01/2024| Se reitera objecion: La descripción relacionada en la historia clínica de atención inicial de urgencias frente al mecanismo de trauma presentado por la víctima en el accidente de tránsito no es clara por lo tanto no es posible establecer la veracidad de los hechos||Respuesta Glosa: cperez - 29/09/2023| Se levanta glosa parcial: En función a 3.65 por valor de 191.365, Formulario Único de Reclamación por parte de las Instituciones prestadoras de Servicios de Salud con inconsistencia en el campo X con referencia al valor facturado. Se reitera objecion: La descripción relacionada en la historia clínica de atención inicial de urgencias frente al mecanismo de trauma presentado por la víctima en el accidente de tránsito no es clara por lo tanto no es posible establecer la veracidad de los hechos.||Respuesta Glosa: ysanchez - 20/12/2023| Se reitera objecion: La descripción relacionada en la historia clínica de atención inicial de urgencias frente al mecanismo de trauma presentado por la víctima en el accidente de tránsito no es clara por lo tanto no es posible establecer la veracidad de los hechos||</v>
      </c>
      <c r="N59" s="56" t="e">
        <f>Formato!#REF!</f>
        <v>#REF!</v>
      </c>
      <c r="O59" s="58" t="e">
        <f>VLOOKUP($N59,Hoja1!$C$2:$D$20,2,0)</f>
        <v>#REF!</v>
      </c>
      <c r="P59" s="58" t="e">
        <f>Formato!#REF!</f>
        <v>#REF!</v>
      </c>
      <c r="Q59" s="58" t="e">
        <f>Formato!#REF!</f>
        <v>#REF!</v>
      </c>
      <c r="R59" s="59" t="str">
        <f>Formato!N63</f>
        <v/>
      </c>
      <c r="S59" s="60">
        <f>Formato!O63</f>
        <v>0</v>
      </c>
      <c r="T59" s="58">
        <f>Formato!P63</f>
        <v>0</v>
      </c>
      <c r="U59" s="58">
        <f>Formato!Q63</f>
        <v>0</v>
      </c>
      <c r="V59" s="58">
        <f>Formato!R63</f>
        <v>0</v>
      </c>
      <c r="W59" s="60">
        <f>Formato!S63</f>
        <v>0</v>
      </c>
      <c r="X59" s="60">
        <f>Formato!T63</f>
        <v>191365</v>
      </c>
      <c r="Y59" s="60">
        <f>Formato!U63</f>
        <v>0</v>
      </c>
      <c r="Z59" s="60">
        <f>Formato!V63</f>
        <v>0</v>
      </c>
      <c r="AA59" s="60">
        <f>Formato!W63</f>
        <v>0</v>
      </c>
      <c r="AB59" s="61">
        <f t="shared" si="0"/>
        <v>191365</v>
      </c>
    </row>
    <row r="60" spans="1:28" x14ac:dyDescent="0.25">
      <c r="A60" s="56">
        <f>Formato!A64</f>
        <v>59</v>
      </c>
      <c r="B60" s="56">
        <f>Formato!B64</f>
        <v>48608</v>
      </c>
      <c r="C60" s="56" t="str">
        <f>Formato!C64</f>
        <v>FECR-48608</v>
      </c>
      <c r="D60" s="56">
        <f>Formato!D64</f>
        <v>2000521</v>
      </c>
      <c r="E60" s="56" t="str">
        <f>Formato!E64</f>
        <v>BOTIA BENITEZ ELIZABETH</v>
      </c>
      <c r="F60" s="56" t="str">
        <f>Formato!F64</f>
        <v xml:space="preserve">CC 1055314019 </v>
      </c>
      <c r="G60" s="56">
        <f>Formato!G64</f>
        <v>6000002969</v>
      </c>
      <c r="H60" s="57">
        <f>Formato!H64</f>
        <v>45148</v>
      </c>
      <c r="I60" s="57">
        <f>Formato!I64</f>
        <v>45137</v>
      </c>
      <c r="J60" s="56">
        <f>Formato!J64</f>
        <v>77050</v>
      </c>
      <c r="K60" s="56">
        <f>Formato!K64</f>
        <v>77050</v>
      </c>
      <c r="L60" s="56">
        <f>Formato!L64</f>
        <v>77050</v>
      </c>
      <c r="M60" s="56" t="str">
        <f>Formato!M64</f>
        <v>Se glosa  en función a 3.65, por la cantidad: 1, por el valor de 77.050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observaciones adicionales.||Respuesta Glosa: cperez - 08/02/2024| Se reitera objeción por 3.65 se revisa soportes y respuesta no se pudo confirmar ocurrencia en modo, tiempo y lugar ||Respuesta Glosa: cperez - 25/01/2024| Se ratifica objeción de acuerdo con el concepto planteado inicialmente: Se glosa en función a 3.65, por la cantidad: 1, por el valor de 77.050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observaciones adicionales.||Respuesta Glosa: ysanchez - 21/12/2023| Se ratifica objeción de acuerdo con el concepto planteado inicialmente: Se glosa en función a 3.65, por la cantidad: 1, por el valor de 77.050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observaciones adicionales.||</v>
      </c>
      <c r="N60" s="56" t="e">
        <f>Formato!#REF!</f>
        <v>#REF!</v>
      </c>
      <c r="O60" s="58" t="e">
        <f>VLOOKUP($N60,Hoja1!$C$2:$D$20,2,0)</f>
        <v>#REF!</v>
      </c>
      <c r="P60" s="58" t="e">
        <f>Formato!#REF!</f>
        <v>#REF!</v>
      </c>
      <c r="Q60" s="58" t="e">
        <f>Formato!#REF!</f>
        <v>#REF!</v>
      </c>
      <c r="R60" s="59" t="str">
        <f>Formato!N64</f>
        <v/>
      </c>
      <c r="S60" s="60">
        <f>Formato!O64</f>
        <v>0</v>
      </c>
      <c r="T60" s="58">
        <f>Formato!P64</f>
        <v>0</v>
      </c>
      <c r="U60" s="58">
        <f>Formato!Q64</f>
        <v>0</v>
      </c>
      <c r="V60" s="58">
        <f>Formato!R64</f>
        <v>0</v>
      </c>
      <c r="W60" s="60">
        <f>Formato!S64</f>
        <v>0</v>
      </c>
      <c r="X60" s="60">
        <f>Formato!T64</f>
        <v>77050</v>
      </c>
      <c r="Y60" s="60">
        <f>Formato!U64</f>
        <v>0</v>
      </c>
      <c r="Z60" s="60">
        <f>Formato!V64</f>
        <v>0</v>
      </c>
      <c r="AA60" s="60">
        <f>Formato!W64</f>
        <v>0</v>
      </c>
      <c r="AB60" s="61">
        <f t="shared" si="0"/>
        <v>77050</v>
      </c>
    </row>
    <row r="61" spans="1:28" x14ac:dyDescent="0.25">
      <c r="A61" s="56">
        <f>Formato!A65</f>
        <v>60</v>
      </c>
      <c r="B61" s="56">
        <f>Formato!B65</f>
        <v>53735</v>
      </c>
      <c r="C61" s="56" t="str">
        <f>Formato!C65</f>
        <v>FECR-53735</v>
      </c>
      <c r="D61" s="56">
        <f>Formato!D65</f>
        <v>2000581</v>
      </c>
      <c r="E61" s="56" t="str">
        <f>Formato!E65</f>
        <v>PRIETO PLAZAS FAVIO NELSON</v>
      </c>
      <c r="F61" s="56" t="str">
        <f>Formato!F65</f>
        <v xml:space="preserve">CC 9534528 </v>
      </c>
      <c r="G61" s="56">
        <f>Formato!G65</f>
        <v>6000008176</v>
      </c>
      <c r="H61" s="57">
        <f>Formato!H65</f>
        <v>45295</v>
      </c>
      <c r="I61" s="57">
        <f>Formato!I65</f>
        <v>45284</v>
      </c>
      <c r="J61" s="56">
        <f>Formato!J65</f>
        <v>6395400</v>
      </c>
      <c r="K61" s="56">
        <f>Formato!K65</f>
        <v>6395400</v>
      </c>
      <c r="L61" s="56">
        <f>Formato!L65</f>
        <v>983050</v>
      </c>
      <c r="M61" s="56" t="str">
        <f>Formato!M65</f>
        <v>Se glosa El item  con código 23656107, descripcion FRESA REDONDA CORTANTE DE 7 correspondiente a Facturacion en función a 1.05, por la cantidad: 1, por el valor de 713.050 debido a: No se reconoce FRESA REDONDA CORTANTE DE 7 ya que se encuentra incluido en los derechos de sala. No procede cobro adicional. Artículo 49, parágrafo 2, Decreto 2423 de 1.996.||Se glosa El item  con código 77701, descripcion MEDICAMENTOS correspondiente a Soportes en función a 3.41, por la cantidad: 1, por el valor de 270.000 debido a: surgicell no descrito en nota quirurgica, no soportado||</v>
      </c>
      <c r="N61" s="56" t="e">
        <f>Formato!#REF!</f>
        <v>#REF!</v>
      </c>
      <c r="O61" s="58" t="e">
        <f>VLOOKUP($N61,Hoja1!$C$2:$D$20,2,0)</f>
        <v>#REF!</v>
      </c>
      <c r="P61" s="58" t="e">
        <f>Formato!#REF!</f>
        <v>#REF!</v>
      </c>
      <c r="Q61" s="58" t="e">
        <f>Formato!#REF!</f>
        <v>#REF!</v>
      </c>
      <c r="R61" s="59">
        <f>Formato!N65</f>
        <v>45313</v>
      </c>
      <c r="S61" s="60">
        <f>Formato!O65</f>
        <v>5304103</v>
      </c>
      <c r="T61" s="58">
        <f>Formato!P65</f>
        <v>108247</v>
      </c>
      <c r="U61" s="58">
        <f>Formato!Q65</f>
        <v>0</v>
      </c>
      <c r="V61" s="58">
        <f>Formato!R65</f>
        <v>800560598</v>
      </c>
      <c r="W61" s="60">
        <f>Formato!S65</f>
        <v>0</v>
      </c>
      <c r="X61" s="60">
        <f>Formato!T65</f>
        <v>983050</v>
      </c>
      <c r="Y61" s="60">
        <f>Formato!U65</f>
        <v>0</v>
      </c>
      <c r="Z61" s="60">
        <f>Formato!V65</f>
        <v>0</v>
      </c>
      <c r="AA61" s="60">
        <f>Formato!W65</f>
        <v>0</v>
      </c>
      <c r="AB61" s="61">
        <f t="shared" si="0"/>
        <v>983050</v>
      </c>
    </row>
    <row r="62" spans="1:28" x14ac:dyDescent="0.25">
      <c r="A62" s="56">
        <f>Formato!A66</f>
        <v>61</v>
      </c>
      <c r="B62" s="56">
        <f>Formato!B66</f>
        <v>50224</v>
      </c>
      <c r="C62" s="56" t="str">
        <f>Formato!C66</f>
        <v>FECR-50224</v>
      </c>
      <c r="D62" s="56">
        <f>Formato!D66</f>
        <v>2000511</v>
      </c>
      <c r="E62" s="56" t="str">
        <f>Formato!E66</f>
        <v>GALLO BARBOSA SEBASTIAN</v>
      </c>
      <c r="F62" s="56" t="str">
        <f>Formato!F66</f>
        <v xml:space="preserve">CC 1057592512 </v>
      </c>
      <c r="G62" s="56">
        <f>Formato!G66</f>
        <v>6000007268</v>
      </c>
      <c r="H62" s="57">
        <f>Formato!H66</f>
        <v>45203</v>
      </c>
      <c r="I62" s="57">
        <f>Formato!I66</f>
        <v>45180</v>
      </c>
      <c r="J62" s="56">
        <f>Formato!J66</f>
        <v>1434400</v>
      </c>
      <c r="K62" s="56">
        <f>Formato!K66</f>
        <v>1434400</v>
      </c>
      <c r="L62" s="56">
        <f>Formato!L66</f>
        <v>903400</v>
      </c>
      <c r="M62" s="56" t="str">
        <f>Formato!M66</f>
        <v>Respuesta Glosa: cperez - 25/01/2024| Se reitera glosa: El item con código 21722, descripcion Reconstrucción tridimensional, agregar al costo del examen: correspondiente a Pertinencia en función a 6.08, por la cantidad: 1, por el valor de 903.400 debido a: No se considera pertinente la realización de tomografía con reconstrucción tridimensional teniendo en cuenta que la misma no se utilizó como herramienta para la planeación quirúrgica de lesión intraarticular, por lo tanto no se reconoce reconstrucción tridimensional.||Se glosa El item  con código 21722, descripcion Reconstrucción tridimensional, agregar al costo del examen: correspondiente a Pertinencia en función a 6.08, por la cantidad: 1, por el valor de 903.400 debido a: No se considera pertinente la realización de tomografía con reconstrucción tridimensional teniendo en cuenta que la misma no se utilizó como herramienta para la planeación quirúrgica de lesión intraarticular, por lo tanto no se reconoce reconstrucción tridimensional.||Respuesta Glosa: cperez - 08/02/2024| Se reitera glosa: El item con código 21722, descripcion Reconstrucción tridimensional, agregar al costo del examen: correspondiente a Pertinencia en función a 6.08, por la cantidad: 1, por el valor de 903.400 debido a: No se considera pertinente la realización de tomografía con reconstrucción tridimensional teniendo en cuenta que la misma no se utilizó como herramienta para la planeación quirúrgica de lesión intraarticular, por lo tanto no se reconoce reconstrucción tridimensional.||</v>
      </c>
      <c r="N62" s="56" t="e">
        <f>Formato!#REF!</f>
        <v>#REF!</v>
      </c>
      <c r="O62" s="58" t="e">
        <f>VLOOKUP($N62,Hoja1!$C$2:$D$20,2,0)</f>
        <v>#REF!</v>
      </c>
      <c r="P62" s="58" t="e">
        <f>Formato!#REF!</f>
        <v>#REF!</v>
      </c>
      <c r="Q62" s="58" t="e">
        <f>Formato!#REF!</f>
        <v>#REF!</v>
      </c>
      <c r="R62" s="59">
        <f>Formato!N66</f>
        <v>45219</v>
      </c>
      <c r="S62" s="60">
        <f>Formato!O66</f>
        <v>520380</v>
      </c>
      <c r="T62" s="58">
        <f>Formato!P66</f>
        <v>10620</v>
      </c>
      <c r="U62" s="58">
        <f>Formato!Q66</f>
        <v>0</v>
      </c>
      <c r="V62" s="58">
        <f>Formato!R66</f>
        <v>800546594</v>
      </c>
      <c r="W62" s="60">
        <f>Formato!S66</f>
        <v>0</v>
      </c>
      <c r="X62" s="60">
        <f>Formato!T66</f>
        <v>903400</v>
      </c>
      <c r="Y62" s="60">
        <f>Formato!U66</f>
        <v>0</v>
      </c>
      <c r="Z62" s="60">
        <f>Formato!V66</f>
        <v>0</v>
      </c>
      <c r="AA62" s="60">
        <f>Formato!W66</f>
        <v>0</v>
      </c>
      <c r="AB62" s="61">
        <f t="shared" si="0"/>
        <v>903400</v>
      </c>
    </row>
    <row r="63" spans="1:28" x14ac:dyDescent="0.25">
      <c r="A63" s="56">
        <f>Formato!A67</f>
        <v>62</v>
      </c>
      <c r="B63" s="56">
        <f>Formato!B67</f>
        <v>50811</v>
      </c>
      <c r="C63" s="56" t="str">
        <f>Formato!C67</f>
        <v>FECR-50811</v>
      </c>
      <c r="D63" s="56">
        <f>Formato!D67</f>
        <v>2000511</v>
      </c>
      <c r="E63" s="56" t="str">
        <f>Formato!E67</f>
        <v>GALLO BARBOSA SEBASTIAN</v>
      </c>
      <c r="F63" s="56" t="str">
        <f>Formato!F67</f>
        <v xml:space="preserve">CC 1057592512 </v>
      </c>
      <c r="G63" s="56">
        <f>Formato!G67</f>
        <v>6000007268</v>
      </c>
      <c r="H63" s="57">
        <f>Formato!H67</f>
        <v>45203</v>
      </c>
      <c r="I63" s="57">
        <f>Formato!I67</f>
        <v>45190</v>
      </c>
      <c r="J63" s="56">
        <f>Formato!J67</f>
        <v>119600</v>
      </c>
      <c r="K63" s="56">
        <f>Formato!K67</f>
        <v>119600</v>
      </c>
      <c r="L63" s="56">
        <f>Formato!L67</f>
        <v>30900</v>
      </c>
      <c r="M63" s="56" t="str">
        <f>Formato!M67</f>
        <v>Respuesta Glosa: cperez - 25/01/2024| Se reitera glosa: No es pertinente la facturación del examen de laboratorio , teniendo en cuenta que en la historia clínica no se evidencia la orden médica con el requerimiento de este, no se describen traumas graves, o requerimiento de cirugía, paciente estable, no existen soportes que certifique su necesidad.||Respuesta Glosa: cperez - 25/01/2024| Se reitera glosa: No es pertinente la facturación del examen de laboratorio de cuadro hemático, teniendo en cuenta que en la historia clínica no se evidencia la orden médica con el requerimiento de este, no se describen traumas graves, o requerimiento de cirugía, paciente estable, no existen soportes que certifique su necesidad.||Se glosa El item  con código 19304, descripcion Cuadro hemático o hemograma hematocrito y leucograma correspondiente a Pertinencia en función a 6.08, por la cantidad: 1, por el valor de 30.900 debido a: No es pertinente la facturación del examen de laboratorio de cuadro hemático, teniendo en cuenta que en la historia clínica no se evidencia la orden médica con el requerimiento de este, no se describen traumas graves, o requerimiento de cirugía, paciente estable, no existen soportes que certifique su necesidad.||Se glosa El item  con código 19827, descripcion Protrombina, tiempo PT correspondiente a Pertinencia en función a 6.08, por la cantidad: 1, por el valor de 45.000 debido a: No es pertinente la facturación del examen de laboratorio , teniendo en cuenta que en la historia clínica no se evidencia la orden médica con el requerimiento de este, no se describen traumas graves, o requerimiento de cirugía, paciente estable, no existen soportes que certifique su necesidad.||Se glosa El item  con código 19958, descripcion Tromboplastina, tiempo parcial (PTT) correspondiente a Pertinencia en función a 6.08, por la cantidad: 1, por el valor de 43.700 debido a: No es pertinente la facturación del examen de laboratorio , teniendo en cuenta que en la historia clínica no se evidencia la orden médica con el requerimiento de este, no se describen traumas graves, o requerimiento de cirugía, paciente estable, no existen soportes que certifique su necesidad.||Respuesta Glosa: cperez - 08/02/2024| Se reitera glosa: No es pertinente la facturación del examen de laboratorio de cuadro hemático, teniendo en cuenta que en la historia clínica no se evidencia la orden médica con el requerimiento de este, no se describen traumas graves, o requerimiento de cirugía, paciente estable, no existen soportes que certifique su necesidad.||</v>
      </c>
      <c r="N63" s="56" t="e">
        <f>Formato!#REF!</f>
        <v>#REF!</v>
      </c>
      <c r="O63" s="58" t="e">
        <f>VLOOKUP($N63,Hoja1!$C$2:$D$20,2,0)</f>
        <v>#REF!</v>
      </c>
      <c r="P63" s="58" t="e">
        <f>Formato!#REF!</f>
        <v>#REF!</v>
      </c>
      <c r="Q63" s="58" t="e">
        <f>Formato!#REF!</f>
        <v>#REF!</v>
      </c>
      <c r="R63" s="59" t="str">
        <f>Formato!N67</f>
        <v/>
      </c>
      <c r="S63" s="60">
        <f>Formato!O67</f>
        <v>0</v>
      </c>
      <c r="T63" s="58">
        <f>Formato!P67</f>
        <v>0</v>
      </c>
      <c r="U63" s="58">
        <f>Formato!Q67</f>
        <v>0</v>
      </c>
      <c r="V63" s="58">
        <f>Formato!R67</f>
        <v>0</v>
      </c>
      <c r="W63" s="60">
        <f>Formato!S67</f>
        <v>0</v>
      </c>
      <c r="X63" s="60">
        <f>Formato!T67</f>
        <v>30900</v>
      </c>
      <c r="Y63" s="60">
        <f>Formato!U67</f>
        <v>88700</v>
      </c>
      <c r="Z63" s="60">
        <f>Formato!V67</f>
        <v>0</v>
      </c>
      <c r="AA63" s="60">
        <f>Formato!W67</f>
        <v>0</v>
      </c>
      <c r="AB63" s="61">
        <f t="shared" si="0"/>
        <v>30900</v>
      </c>
    </row>
    <row r="64" spans="1:28" x14ac:dyDescent="0.25">
      <c r="A64" s="56">
        <f>Formato!A68</f>
        <v>63</v>
      </c>
      <c r="B64" s="56">
        <f>Formato!B68</f>
        <v>51216</v>
      </c>
      <c r="C64" s="56" t="str">
        <f>Formato!C68</f>
        <v>FECR-51216</v>
      </c>
      <c r="D64" s="56">
        <f>Formato!D68</f>
        <v>2000562</v>
      </c>
      <c r="E64" s="56" t="str">
        <f>Formato!E68</f>
        <v>GONZALEZ GORDILLO MARIA EMA</v>
      </c>
      <c r="F64" s="56" t="str">
        <f>Formato!F68</f>
        <v xml:space="preserve">CC 1058275574 </v>
      </c>
      <c r="G64" s="56">
        <f>Formato!G68</f>
        <v>6000006609</v>
      </c>
      <c r="H64" s="57">
        <f>Formato!H68</f>
        <v>45216</v>
      </c>
      <c r="I64" s="57">
        <f>Formato!I68</f>
        <v>45206</v>
      </c>
      <c r="J64" s="56">
        <f>Formato!J68</f>
        <v>4056250</v>
      </c>
      <c r="K64" s="56">
        <f>Formato!K68</f>
        <v>4056250</v>
      </c>
      <c r="L64" s="56">
        <f>Formato!L68</f>
        <v>1799300</v>
      </c>
      <c r="M64" s="56" t="str">
        <f>Formato!M68</f>
        <v>Respuesta Glosa: ysanchez - 29/01/2024| Se ratifica objeción de acuerdo con el concepto planteado inicialmente: Se glosa El item con código 21206, descripcion Tomografía de tórax AP correspondiente a Pertinencia en función a 6.08, por la cantidad: 1, por el valor de 299.400 debido a: no se considera pertinente la toma de tac de torax toda vez que no hay escalonamiento diagnostico y los hallazgos reportados en historia no justifican la decisión de la toma||Respuesta Glosa: ysanchez - 29/01/2024| Se ratifica objeción de acuerdo con el concepto planteado inicialmente: Se glosa El item con código 21708, descripcion Columna cervical, dorsal o lumbar (hasta tres espacios) correspondiente a Pertinencia en función a 6.08, por la cantidad: 1, por el valor de 579.800 debido a: no se considera pertinente la toma de tac de columna cervical, dorsal o lumbar y espacios adicionales toda vez que no hay escalonamiento diagnostico y los hallazgos reportados en historia no justifican la decisión de la toma, decriben cervical como normal||Respuesta Glosa: ysanchez - 29/01/2024| Se ratifica objeción de acuerdo con el concepto planteado inicialmente: Se glosa El item con código 21715, descripcion Abdomen total correspondiente a Pertinencia en función a 6.08, por la cantidad: 1, por el valor de 852.900 debido a: no se considera pertinente la toma de tac de abdomen toda vez que al examen físico lo encuentran, blando depresible sin signos de irritación peritoneal sin ninguna hallazgo de trauma lo cual no soporta la toma de un tac, adicional mente no escalonamiento diagnostico, el tac de abdomen no es a primera opción en trauma||Respuesta Glosa: ysanchez - 29/01/2024| Se ratifica objeción de acuerdo con el concepto planteado inicialmente: Se glosa El item con código 77701, descripcion MEDICAMENTOS correspondiente a Pertinencia en función a 6.07, por la cantidad: 1, por el valor de 67.500 debido a: ondasentron no pertinente, no indicación Invima para esta patología||Respuesta Glosa: ysanchez - 29/01/2024| Se ratifica objeción de acuerdo con el concepto planteado inicialmente: Se glosa El item con código 77701, descripcion MEDICAMENTOS correspondiente a Tarifas en función a 2.07, por la cantidad: 1, por el valor de 45.600 debido a: Los cargos por cefazolina cantidad 3 que vienen relacionados yo justificados en los soportes de la factura, presentan diferencias con los valores promedio de venta al público.se reconocen según precio comercial 4.800 se objeta la diferencia||Respuesta Glosa: ysanchez - 29/01/2024| Se ratifica objeción de acuerdo con el concepto planteado inicialmente: Se glosa El item con código 77702, descripcion MATERIALES E INSUMOS correspondiente a Facturacion en función a 1.06, por la cantidad: 1, por el valor de 21.600 debido a: compresas no facturables utilizadas en actividades básicas de enfermería||Se glosa El item  con código 21206, descripcion Tomografía de tórax AP correspondiente a Pertinencia en función a 6.08, por la cantidad: 1, por el valor de 299.400 debido a: no se considera pertinente la toma de tac de torax  toda vez que no hay escalonamiento diagnostico  y los hallazgos reportados en historia no justifican la decisión de la toma||Se glosa El item  con código 21708, descripcion Columna cervical, dorsal o lumbar (hasta tres espacios) correspondiente a Pertinencia en función a 6.08, por la cantidad: 1, por el valor de 579.800 debido a: no se considera pertinente la toma de tac de columna cervical, dorsal o lumbar y espacios adicionales toda vez que no hay escalonamiento diagnostico  y los hallazgos reportados en historia no justifican la decisión de la toma, decriben cervical como normal||Se glosa El item  con código 21715, descripcion Abdomen total correspondiente a Pertinencia en función a 6.08, por la cantidad: 1, por el valor de 852.900 debido a: no se considera pertinente la toma de tac de abdomen toda vez que al examen físico lo encuentran, blando depresible sin signos de irritación peritoneal sin ninguna  hallazgo de trauma  lo cual no soporta la toma de un tac, adicional mente no escalonamiento diagnostico, el tac de abdomen no es a primera opción en trauma||Se glosa El item  con código 77701, descripcion MEDICAMENTOS correspondiente a Pertinencia en función a 6.07, por la cantidad: 1, por el valor de 67.500 debido a: ondasentron no pertinente, no indicación Invima para esta patología||Se glosa El item  con código 77701, descripcion MEDICAMENTOS correspondiente a Tarifas en función a 2.07, por la cantidad: 1, por el valor de 45.600 debido a: Los cargos por cefazolina cantidad 3  que vienen relacionados yo justificados en los soportes de la factura, presentan diferencias con los valores promedio de venta al público.se reconocen según precio comercial 4.800 se objeta la diferencia||Se glosa El item  con código 77702, descripcion MATERIALES E INSUMOS correspondiente a Facturacion en función a 1.06, por la cantidad: 1, por el valor de 21.600 debido a: compresas no facturables utilizadas en actividades básicas de enfermería||Respuesta Glosa: ysanchez - 08/02/2024|   Se ratifica objeción de acuerdo con el concepto planteado inicialmente: Se glosa El item con código 77701, descripcion MEDICAMENTOS correspondiente a Tarifas en función a 2.07, por la cantidad: 1, por el valor de 45.600 debido a: Los cargos por cefazolina cantidad 3 que vienen relacionados yo justificados en los soportes de la factura, presentan diferencias con los valores promedio de venta al público.se reconocen según precio comercial 4.800 se objeta la diferencia||Respuesta Glosa: ysanchez - 08/02/2024|  Se ratifica objeción de acuerdo con el concepto planteado inicialmente: Se glosa El item con código 21715, descripcion Abdomen total correspondiente a Pertinencia en función a 6.08, por la cantidad: 1, por el valor de 852.900 debido a: no se considera pertinente la toma de tac de abdomen toda vez que al examen físico lo encuentran, blando depresible sin signos de irritación peritoneal sin ninguna hallazgo de trauma lo cual no soporta la toma de un tac, adicional mente no escalonamiento diagnostico, el tac de abdomen no es a primera opción en trauma||Respuesta Glosa: ysanchez - 08/02/2024| Se ratifica objeción de acuerdo con el concepto planteado inicialmente: Se glosa El item con código 21206, descripcion Tomografía de tórax AP correspondiente a Pertinencia en función a 6.08, por la cantidad: 1, por el valor de 299.400 debido a: no se considera pertinente la toma de tac de torax toda vez que no hay escalonamiento diagnostico y los hallazgos reportados en historia no justifican la decisión de la toma||Respuesta Glosa: ysanchez - 08/02/2024| Se ratifica objeción de acuerdo con el concepto planteado inicialmente: Se glosa El item con código 21708, descripcion Columna cervical, dorsal o lumbar (hasta tres espacios) correspondiente a Pertinencia en función a 6.08, por la cantidad: 1, por el valor de 579.800 debido a: no se considera pertinente la toma de tac de columna cervical, dorsal o lumbar y espacios adicionales toda vez que no hay escalonamiento diagnostico y los hallazgos reportados en historia no justifican la decisión de la toma, decriben cervical como normal||Respuesta Glosa: ysanchez - 08/02/2024| Se ratifica objeción de acuerdo con el concepto planteado inicialmente: Se glosa El item con código 77702, descripcion MATERIALES E INSUMOS correspondiente a Facturacion en función a 1.06, por la cantidad: 1, por el valor de 21.600 debido a: compresas no facturables utilizadas en actividades básicas de enfermería||</v>
      </c>
      <c r="N64" s="56" t="e">
        <f>Formato!#REF!</f>
        <v>#REF!</v>
      </c>
      <c r="O64" s="58" t="e">
        <f>VLOOKUP($N64,Hoja1!$C$2:$D$20,2,0)</f>
        <v>#REF!</v>
      </c>
      <c r="P64" s="58" t="e">
        <f>Formato!#REF!</f>
        <v>#REF!</v>
      </c>
      <c r="Q64" s="58" t="e">
        <f>Formato!#REF!</f>
        <v>#REF!</v>
      </c>
      <c r="R64" s="59">
        <f>Formato!N68</f>
        <v>45232</v>
      </c>
      <c r="S64" s="60">
        <f>Formato!O68</f>
        <v>2189450</v>
      </c>
      <c r="T64" s="58">
        <f>Formato!P68</f>
        <v>0</v>
      </c>
      <c r="U64" s="58">
        <f>Formato!Q68</f>
        <v>0</v>
      </c>
      <c r="V64" s="58">
        <f>Formato!R68</f>
        <v>800548366</v>
      </c>
      <c r="W64" s="60">
        <f>Formato!S68</f>
        <v>0</v>
      </c>
      <c r="X64" s="60">
        <f>Formato!T68</f>
        <v>1799300</v>
      </c>
      <c r="Y64" s="60">
        <f>Formato!U68</f>
        <v>67500</v>
      </c>
      <c r="Z64" s="60">
        <f>Formato!V68</f>
        <v>0</v>
      </c>
      <c r="AA64" s="60">
        <f>Formato!W68</f>
        <v>0</v>
      </c>
      <c r="AB64" s="61">
        <f t="shared" si="0"/>
        <v>1799300</v>
      </c>
    </row>
    <row r="65" spans="1:28" x14ac:dyDescent="0.25">
      <c r="A65" s="56">
        <f>Formato!A69</f>
        <v>64</v>
      </c>
      <c r="B65" s="56">
        <f>Formato!B69</f>
        <v>52219</v>
      </c>
      <c r="C65" s="56" t="str">
        <f>Formato!C69</f>
        <v>FECR-52219</v>
      </c>
      <c r="D65" s="56">
        <f>Formato!D69</f>
        <v>2000581</v>
      </c>
      <c r="E65" s="56" t="str">
        <f>Formato!E69</f>
        <v>PRIETO PLAZAS FAVIO NELSON</v>
      </c>
      <c r="F65" s="56" t="str">
        <f>Formato!F69</f>
        <v xml:space="preserve">CC 9534528 </v>
      </c>
      <c r="G65" s="56">
        <f>Formato!G69</f>
        <v>6000008176</v>
      </c>
      <c r="H65" s="57">
        <f>Formato!H69</f>
        <v>45250</v>
      </c>
      <c r="I65" s="57">
        <f>Formato!I69</f>
        <v>45233</v>
      </c>
      <c r="J65" s="56">
        <f>Formato!J69</f>
        <v>7403450</v>
      </c>
      <c r="K65" s="56">
        <f>Formato!K69</f>
        <v>7403450</v>
      </c>
      <c r="L65" s="56">
        <f>Formato!L69</f>
        <v>3320854</v>
      </c>
      <c r="M65" s="56" t="str">
        <f>Formato!M69</f>
        <v>Respuesta Glosa: ysanchez - 29/01/2024| IPS acepta glosa mediante Nota Crédito  N52793 de la fecha 22 de enero de 2024 por valor de 20.350 (  SE ACEPTA EL 25 POR FALTA DE SOPORTE ) y se ratifica el valor excedente de acuerdo con la glosa planteada inicialmente. ||Respuesta Glosa: ysanchez - 29/01/2024| Se ratifica objeción de acuerdo con el concepto planteado inicialmente: Se glosa El item con código 15142, descripcion Colgajo muscular, miocutáneo y fasciocutáneo correspondiente a Pertinencia en función a 6.23, por la cantidad: 1, por el valor de 1.344.600 debido a: Lo descrito en la historia clínica y nota quirúrgica no corresponde a la realización de un colgajo fascio miocutáneo, código 15142 y grupo quirúrgico 13 , el cual hace referencia al desplazamiento de piel, músculo yo fascia con una arteria que permita su viabilidad para cubrir un defecto , el tipo de lesión que presenta el paciente no justifican realizar dicho colgajos , teniendo en cuenta que no se describe disección de ningún músculo con su correspondiente pedículo vascular y posterior rotación para cobertura de un defecto; por lo tanto no se considera pertinente el cobro de un procedimiento mayor al realizado ,se reconoce colgajo de piel regional codigo 15140, se glosa la diferencia||Respuesta Glosa: ysanchez - 29/01/2024| Se ratifica objeción de acuerdo con el concepto planteado inicialmente: Se glosa El item con código 15142, descripcion Colgajo muscular, miocutáneo y fasciocutáneo correspondiente a Pertinencia en función a 6.23, por la cantidad: 1, por el valor de 702.700 debido a: Lo descrito en la historia clínica y nota quirúrgica no corresponde a la realización de un colgajo fascio miocutáneo, código 15142 y grupo quirúrgico 13 , el cual hace referencia al desplazamiento de piel, músculo yo fascia con una arteria que permita su viabilidad para cubrir un defecto , el tipo de lesión que presenta el paciente no justifican realizar dicho colgajos , teniendo en cuenta que no se describe disección de ningún músculo con su correspondiente pedículo vascular y posterior rotación para cobertura de un defecto; por lo tanto no se considera pertinente el cobro de un procedimiento mayor al realizado ,se reconoce colgajo de piel regional codigo 15140, se glosa la diferencia||Respuesta Glosa: ysanchez - 29/01/2024| Se ratifica objeción de acuerdo con el concepto planteado inicialmente: Se glosa El item con código 15283, descripcion Dermoabración cara (total) correspondiente a Pertinencia en función a 6.23, por la cantidad: 1, por el valor de 359.100 debido a: Después de revisar la descripción quirúrgica se evidencia que lo realizado corresponde a desbridamiento superficial y no a tratamiento de quemaduras, realizan desbridamiento, retiro de material necrótico y dermoabrasión. Se reconoce codigo 15183Dermoabración área general por todas las lesiones descritas, se glosa la diferencia||Respuesta Glosa: ysanchez - 29/01/2024| Se ratifica objeción de acuerdo con el concepto planteado inicialmente: Se glosa El item con código 21140, descripcion Columna cervical correspondiente a Pertinencia en función a 6.08, por la cantidad: 1, por el valor de 103.100 debido a: teniendo en cuenta que en la historia clínica no se describen lesiones a este nivel, no hay deformidad, dolor a la palpación, parestesias, disestesias o pérdida de fuerza y la naturaleza del trauma no hace sospechar lesión en esta región.||Respuesta Glosa: ysanchez - 29/01/2024| Se ratifica objeción de acuerdo con el concepto planteado inicialmente: Se glosa El item con código 21701, descripcion Cráneo simple correspondiente a Pertinencia en función a 6.08, por la cantidad: 1, por el valor de 622.600 debido a: una vez revisada la historia clinica no se evidencia justificación por parte del medico tratante para su solicitud ,ya que no hay alteracion al examen fisico no describen alteraciones de tabla osea, sin deterioro del glasgow , emesis en proyectil o algun indicio de alteración neurologica||Respuesta Glosa: ysanchez - 29/01/2024| Se ratifica objeción de acuerdo con el concepto planteado inicialmente: Se glosa El item con código 77701, descripcion MEDICAMENTOS correspondiente a Tarifas en función a 2.07, por la cantidad: 1, por el valor de 127.704 debido a: Los valores que vienen relacionados yo justificados en los soportes de la factura, presentan diferencias significativas respecto de los valores de distribución, venta yo comercialización del mercado yo de los que se encuentran debidamente reportados en el SISMED para la fecha de suministro del medicamento. En atención a lo anterior, el valor de reconocimiento Para cefalexina es de 675 unidad, acido tranexámico de 2.142, cefazolina de 4.183, dipirona de 2.147, se glosa la diferencia ||Se glosa El item  con código 15142, descripcion Colgajo muscular, miocutáneo y fasciocutáneo correspondiente a Pertinencia en función a 6.23, por la cantidad: 1, por el valor de 1.344.600 debido a: Lo descrito en la historia clínica y nota quirúrgica no corresponde a la realización de un colgajo fascio miocutáneo, código 15142 y grupo quirúrgico 13 , el cual hace referencia al desplazamiento de piel, músculo yo fascia con una arteria que permita su viabilidad para cubrir un defecto , el tipo de lesión que presenta el paciente no justifican realizar dicho colgajos , teniendo en cuenta que no se describe disección de ningún músculo con su correspondiente pedículo vascular y posterior rotación para cobertura de un defecto; por lo tanto no se considera pertinente el cobro de un procedimiento mayor al realizado ,se reconoce colgajo de piel regional codigo 15140, se glosa la diferencia||Se glosa El item  con código 15142, descripcion Colgajo muscular, miocutáneo y fasciocutáneo correspondiente a Pertinencia en función a 6.23, por la cantidad: 1, por el valor de 702.700 debido a: Lo descrito en la historia clínica y nota quirúrgica no corresponde a la realización de un colgajo fascio miocutáneo, código 15142 y grupo quirúrgico 13 , el cual hace referencia al desplazamiento de piel, músculo yo fascia con una arteria que permita su viabilidad para cubrir un defecto , el tipo de lesión que presenta el paciente no justifican realizar dicho colgajos , teniendo en cuenta que no se describe disección de ningún músculo con su correspondiente pedículo vascular y posterior rotación para cobertura de un defecto; por lo tanto no se considera pertinente el cobro de un procedimiento mayor al realizado ,se reconoce colgajo de piel regional codigo 15140, se glosa la diferencia||Se glosa El item  con código 15283, descripcion Dermoabración cara (total) correspondiente a Pertinencia en función a 6.23, por la cantidad: 1, por el valor de 359.100 debido a: Después de revisar la descripción quirúrgica se evidencia que lo realizado corresponde a desbridamiento superficial y no a tratamiento de quemaduras, realizan desbridamiento, retiro de material necrótico y dermoabrasión. Se reconoce codigo 15183Dermoabración área general por todas las lesiones descritas, se glosa la diferencia||Se glosa El item  con código 21102, descripcion Brazo, pierna, rodilla, fémur, hombro, omoplato correspondiente a Facturacion en función a 1.08, por la cantidad: 1, por el valor de 162.800 debido a: se valida historia clínica y reportes de imágenes solo se realizo rx de hombro izquierdo , se evidencia que facturaron una adicional||Se glosa El item  con código 21140, descripcion Columna cervical correspondiente a Pertinencia en función a 6.08, por la cantidad: 1, por el valor de 103.100 debido a: teniendo en cuenta que en la historia clínica no se describen lesiones a este nivel, no hay deformidad, dolor a la palpación, parestesias, disestesias o pérdida de fuerza y la naturaleza del trauma no hace sospechar lesión en esta región.||Se glosa El item  con código 21701, descripcion Cráneo simple correspondiente a Pertinencia en función a 6.08, por la cantidad: 1, por el valor de 622.600 debido a:  una vez revisada la historia clinica  no se evidencia justificación por parte del medico tratante para su solicitud ,ya que no hay alteracion  al examen fisico no  describen alteraciones de tabla osea,  sin deterioro del glasgow , emesis en proyectil o  algun indicio  de alteración neurologica||Se glosa El item  con código 77701, descripcion MEDICAMENTOS correspondiente a Tarifas en función a 2.07, por la cantidad: 1, por el valor de 127.704 debido a: Los valores que vienen relacionados yo justificados en los soportes de la factura, presentan diferencias significativas respecto de los valores de distribución, venta yo comercialización del mercado yo de los que se encuentran debidamente reportados en el SISMED para la fecha de suministro del medicamento. En atención a lo anterior, el valor de reconocimiento Para cefalexina es de  675 unidad, acido tranexámico de 2.142, cefazolina de  4.183, dipirona de 2.147, se glosa la diferencia ||Respuesta Glosa: ysanchez - 08/02/2024|  Se ratifica objeción de acuerdo con el concepto planteado inicialmente: Se glosa El item con código 77701, descripcion MEDICAMENTOS correspondiente a Tarifas en función a 2.07, por la cantidad: 1, por el valor de 127.704 debido a: Los valores que vienen relacionados yo justificados en los soportes de la factura, presentan diferencias significativas respecto de los valores de distribución, venta yo comercialización del mercado yo de los que se encuentran debidamente reportados en el SISMED para la fecha de suministro del medicamento. En atención a lo anterior, el valor de reconocimiento Para cefalexina es de 675 unidad, acido tranexámico de 2.142, cefazolina de 4.183, dipirona de 2.147, se glosa la diferencia||Respuesta Glosa: ysanchez - 08/02/2024| se ratifica el valor excedente de acuerdo con la glosa planteada inicialmente.61.050||Respuesta Glosa: ysanchez - 08/02/2024| Se ratifica objeción de acuerdo con el concepto planteado inicialmente: Se glosa El item con código 15142, descripcion Colgajo muscular, miocutáneo y fasciocutáneo correspondiente a Pertinencia en función a 6.23, por la cantidad: 1, por el valor de 1.344.600 debido a: Lo descrito en la historia clínica y nota quirúrgica no corresponde a la realización de un colgajo fascio miocutáneo, código 15142 y grupo quirúrgico 13 , el cual hace referencia al desplazamiento de piel, músculo yo fascia con una arteria que permita su viabilidad para cubrir un defecto , el tipo de lesión que presenta el paciente no justifican realizar dicho colgajos , teniendo en cuenta que no se describe disección de ningún músculo con su correspondiente pedículo vascular y posterior rotación para cobertura de un defecto; por lo tanto no se considera pertinente el cobro de un procedimiento mayor al realizado ,se reconoce colgajo de piel regional codigo 15140, se glosa la diferencia superficial  ni tampoco con una dermoabrasión de área general, por eso se especifica claramente en la historia clínica y en la descripción quirúrgica el tipo de procedimiento realizado (Dermoabrasión) y la zona comprometida donde se realizó (área especial cara) El paciente tiene historia clínica compatible con politraumatismo con heridas múltiples en la cara, con dos heridas que dejan defecto de cobertura que no permiten cierre primario sin tensión (cómo está descrito en el informe), una de ellas incluso con exposición del Marco cartilaginoso del pabellón auricular en la vía A.  ? En la vía A, el colgajo compuesto realizado para cubrir el defecto de cobertura es fasciocutáneo basado en la fascia cervical, cómo está descrito en la descripción. ? en la vía B, se realiza otro colgajo fasciocutáneo compuesto basado en el sistema músculo aponeurótico superficial de la cara, llamado SMAS por sus siglas en inglés, igualmente descrito en la descripción.Adicionalmente, los defectos de cobertura en la cara, que es una área especial, requieren de técnicas quirúrgicas especializadas para garantizar la adecuada cobertura de los mismos, garantizando al paciente una reconstrucción funcional y que deje las menores secuelas estéticas posibles, para evitar un daño de estructuras sensibles de la cara que afecten la movilidad, la sensibilidad, o las unidades estéticas faciales.Por ultimo la persona que hace la descripción de esta glosa, no tiene conocimiento de anatomía quirúrgica ni de técnicas quirúrgicas en Cirugia Plastica, por eso no conoce realmente la descripción de un colgajo fasciocutáneo, la cual su irrigación vascular está dada por las perforantes fasciocutánas que tienen un trayecto a través de la fascia, y que puede ser fascia muscular, fascia adiposa superficial o profunda (ej: fascia cervical, fascia de Campbell o fascia de Scarpa) o la fascia del sistema músculo aponeurótico superficial de la cara (SMAS)||Respuesta Glosa: ysanchez - 08/02/2024| Se ratifica objeción de acuerdo con el concepto planteado inicialmente: Se glosa El item con código 15142, descripcion Colgajo muscular, miocutáneo y fasciocutáneo correspondiente a Pertinencia en función a 6.23, por la cantidad: 1, por el valor de 702.700 debido a: Lo descrito en la historia clínica y nota quirúrgica no corresponde a la realización de un colgajo fascio miocutáneo, código 15142 y grupo quirúrgico 13 , el cual hace referencia al desplazamiento de piel, músculo yo fascia con una arteria que permita su viabilidad para cubrir un defecto , el tipo de lesión que presenta el paciente no justifican realizar dicho colgajos , teniendo en cuenta que no se describe disección de ningún músculo con su correspondiente pedículo vascular y posterior rotación para cobertura de un defecto; por lo tanto no se considera pertinente el cobro de un procedimiento mayor al realizado ,se reconoce colgajo de piel regional codigo 15140, se glosa la diferencia||Respuesta Glosa: ysanchez - 08/02/2024| Se ratifica objeción de acuerdo con el concepto planteado inicialmente: Se glosa El item con código 15283, descripcion Dermoabración cara (total) correspondiente a Pertinencia en función a 6.23, por la cantidad: 1, por el valor de 359.100 debido a: Después de revisar la descripción quirúrgica se evidencia que lo realizado corresponde a desbridamiento superficial y no a tratamiento de quemaduras, realizan desbridamiento, retiro de material necrótico y dermoabrasión. Se reconoce codigo 15183Dermoabración área general por todas las lesiones descritas, se glosa la diferencia||Respuesta Glosa: ysanchez - 08/02/2024| Se ratifica objeción de acuerdo con el concepto planteado inicialmente: Se glosa El item con código 21140, descripcion Columna cervical correspondiente a Pertinencia en función a 6.08, por la cantidad: 1, por el valor de 103.100 debido a: teniendo en cuenta que en la historia clínica no se describen lesiones a este nivel, no hay deformidad, dolor a la palpación, parestesias, disestesias o pérdida de fuerza y la naturaleza del trauma no hace sospechar lesión en esta región.||Respuesta Glosa: ysanchez - 08/02/2024| Se ratifica objeción de acuerdo con el concepto planteado inicialmente: Se glosa El item con código 21701, descripcion Cráneo simple correspondiente a Pertinencia en función a 6.08, por la cantidad: 1, por el valor de 622.600 debido a: una vez revisada la historia clinica no se evidencia justificación por parte del medico tratante para su solicitud ,ya que no hay alteracion al examen fisico no describen alteraciones de tabla osea, sin deterioro del glasgow , emesis en proyectil o algun indicio de alteración neurologica||</v>
      </c>
      <c r="N65" s="56" t="e">
        <f>Formato!#REF!</f>
        <v>#REF!</v>
      </c>
      <c r="O65" s="58" t="e">
        <f>VLOOKUP($N65,Hoja1!$C$2:$D$20,2,0)</f>
        <v>#REF!</v>
      </c>
      <c r="P65" s="58" t="e">
        <f>Formato!#REF!</f>
        <v>#REF!</v>
      </c>
      <c r="Q65" s="58" t="e">
        <f>Formato!#REF!</f>
        <v>#REF!</v>
      </c>
      <c r="R65" s="59">
        <f>Formato!N69</f>
        <v>45261</v>
      </c>
      <c r="S65" s="60">
        <f>Formato!O69</f>
        <v>3981001</v>
      </c>
      <c r="T65" s="58">
        <f>Formato!P69</f>
        <v>81245</v>
      </c>
      <c r="U65" s="58">
        <f>Formato!Q69</f>
        <v>0</v>
      </c>
      <c r="V65" s="58">
        <f>Formato!R69</f>
        <v>800552767</v>
      </c>
      <c r="W65" s="60">
        <f>Formato!S69</f>
        <v>0</v>
      </c>
      <c r="X65" s="60">
        <f>Formato!T69</f>
        <v>3320854</v>
      </c>
      <c r="Y65" s="60">
        <f>Formato!U69</f>
        <v>20350</v>
      </c>
      <c r="Z65" s="60">
        <f>Formato!V69</f>
        <v>0</v>
      </c>
      <c r="AA65" s="60">
        <f>Formato!W69</f>
        <v>0</v>
      </c>
      <c r="AB65" s="61">
        <f t="shared" si="0"/>
        <v>3320854</v>
      </c>
    </row>
    <row r="66" spans="1:28" x14ac:dyDescent="0.25">
      <c r="A66" s="56">
        <f>Formato!A70</f>
        <v>65</v>
      </c>
      <c r="B66" s="56">
        <f>Formato!B70</f>
        <v>52351</v>
      </c>
      <c r="C66" s="56" t="str">
        <f>Formato!C70</f>
        <v>FECR-52351</v>
      </c>
      <c r="D66" s="56">
        <f>Formato!D70</f>
        <v>2000511</v>
      </c>
      <c r="E66" s="56" t="str">
        <f>Formato!E70</f>
        <v>GALLO BARBOSA SEBASTIAN</v>
      </c>
      <c r="F66" s="56" t="str">
        <f>Formato!F70</f>
        <v xml:space="preserve">CC 1057592512 </v>
      </c>
      <c r="G66" s="56">
        <f>Formato!G70</f>
        <v>6000007268</v>
      </c>
      <c r="H66" s="57">
        <f>Formato!H70</f>
        <v>45250</v>
      </c>
      <c r="I66" s="57">
        <f>Formato!I70</f>
        <v>45239</v>
      </c>
      <c r="J66" s="56">
        <f>Formato!J70</f>
        <v>5913450</v>
      </c>
      <c r="K66" s="56">
        <f>Formato!K70</f>
        <v>5913450</v>
      </c>
      <c r="L66" s="56">
        <f>Formato!L70</f>
        <v>1937228</v>
      </c>
      <c r="M66" s="56" t="str">
        <f>Formato!M70</f>
        <v>Respuesta Glosa: ysanchez - 11/01/2024| Se ratifica objeción de acuerdo con el concepto planteado inicialmente: Se glosa El item con código 14141, descripcion Injerto óseo en escafoides correspondiente a Pertinencia en función a 6.23, por la cantidad: 1, por el valor de 605.000 debido a: No existe evidencia de la presencia de falla o defecto oseo en imagen diagnsotica previa del 6 de agosto 2023 . que a merite injerto oseo,por lo tanto no procede su cobro||Respuesta Glosa: ysanchez - 11/01/2024| Se ratifica objeción de acuerdo con el concepto planteado inicialmente: Se glosa El item con código 14243, descripcion Tenolisis flexores mano (tres o más) correspondiente a Pertinencia en función a 6.23, por la cantidad: 1, por el valor de 941.500 debido a: Se evidencia que la lesión traumática es menor a 6 meses , por tanto, no hay tiempo de evolución que dé lugar aformación de tejido fibrilar, por tanto no hay lugar a realización de tenolisis, se procede a reliquidar cirugia y se reconoce al 100 por ciento el codigo 14160. se objeta la diferencia||Respuesta Glosa: ysanchez - 11/01/2024| Se ratifica objeción de acuerdo con el concepto planteado inicialmente: Se glosa El item con código BONCAN443, descripcion TORNILLO CANULADO HERBERT 3.0 X 25MM correspondiente a Tarifas en función a 2.10, por la cantidad: 1, por el valor de 335.328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363272||Respuesta Glosa: ysanchez - 11/01/2024| Se ratifica objeción de acuerdo con el concepto planteado inicialmente: Se glosa El item con código BONINST059, descripcion GUIA LISA 1.1MM correspondiente a Facturacion en función a 1.06, por la cantidad: 1, por el valor de 55.400 debido a: no es facturable toda vez que se encuentraincluido en los derechos de sala según lo establecido en elParágrafo 2, Artículo 49 del Decreto 2423 de 1996||Respuesta Glosa: ysanchez - 29/01/2024| Se ratifica objeción de acuerdo con el concepto planteado inicialmente: Se glosa El item con código 14141, descripcion Injerto óseo en escafoides correspondiente a Pertinencia en función a 6.23, por la cantidad: 1, por el valor de 605.000 debido a: No existe evidencia de la presencia de falla o defecto oseo en imagen diagnsotica previa del 6 de agosto 2023 . que a merite injerto oseo,por lo tanto no procede su cobro||Respuesta Glosa: ysanchez - 29/01/2024| Se ratifica objeción de acuerdo con el concepto planteado inicialmente: Se glosa El item con código 14243, descripcion Tenolisis flexores mano (tres o más) correspondiente a Pertinencia en función a 6.23, por la cantidad: 1, por el valor de 941.500 debido a: Se evidencia que la lesión traumática es menor a 6 meses , por tanto, no hay tiempo de evolución que dé lugar aformación de tejido fibrilar, por tanto no hay lugar a realización de tenolisis, se procede a reliquidar cirugia y se reconoce al 100 por ciento el codigo 14160. se objeta la diferencia||Respuesta Glosa: ysanchez - 29/01/2024| Se ratifica objeción de acuerdo con el concepto planteado inicialmente: Se glosa El item con código BONCAN443, descripcion TORNILLO CANULADO HERBERT 3.0 X 25MM correspondiente a Tarifas en función a 2.10, por la cantidad: 1, por el valor de 335.328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363272||Respuesta Glosa: ysanchez - 29/01/2024| Se ratifica objeción de acuerdo con el concepto planteado inicialmente: Se glosa El item con código BONINST059, descripcion GUIA LISA 1.1MM correspondiente a Facturacion en función a 1.06, por la cantidad: 1, por el valor de 55.400 debido a: no es facturable toda vez que se encuentraincluido en los derechos de sala según lo establecido en elParágrafo 2, Artículo 49 del Decreto 2423 de 1996||Se glosa El item  con código 14141, descripcion Injerto óseo en escafoides correspondiente a Pertinencia en función a 6.23, por la cantidad: 1, por el valor de 605.000 debido a: No existe evidencia de la presencia de falla o defecto oseo en imagen diagnsotica previa  del 6 de agosto 2023 . que a merite injerto oseo,por lo tanto no procede su cobro||Se glosa El item  con código 14243, descripcion Tenolisis flexores mano (tres o más) correspondiente a Pertinencia en función a 6.23, por la cantidad: 1, por el valor de 941.500 debido a: Se evidencia que la lesión traumática es menor a 6 meses , por tanto, no hay tiempo de evolución que dé lugar aformación de tejido fibrilar, por tanto no hay lugar a realización de tenolisis, se procede a reliquidar cirugia y se reconoce al 100 por ciento el codigo 14160. se objeta la diferencia||Se glosa El item  con código 14344, descripcion Sinovectomía carpo correspondiente a Pertinencia en función a 6.23, por la cantidad: 1, por el valor de 359.800 debido a: Sinovectomía no se reconoce por tomarse como vía de acceso||Se glosa El item  con código BONCAN443, descripcion TORNILLO CANULADO HERBERT 3.0 X 25MM correspondiente a Tarifas en función a 2.10, por la cantidad: 1, por el valor de 335.328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363272||Se glosa El item  con código BONINST059, descripcion GUIA LISA 1.1MM correspondiente a Facturacion en función a 1.06, por la cantidad: 1, por el valor de 55.400 debido a:  no es facturable toda vez que se encuentraincluido en los derechos de sala según lo establecido en elParágrafo 2, Artículo 49 del Decreto 2423 de 1996||Respuesta Glosa: ysanchez - 08/02/2024|  Se ratifica objeción de acuerdo con el concepto planteado inicialmente: Se glosa El item con código 14243, descripcion Tenolisis flexores mano (tres o más) correspondiente a Pertinencia en función a 6.23, por la cantidad: 1, por el valor de 941.500 debido a: Se evidencia que la lesión traumática es menor a 6 meses , por tanto, no hay tiempo de evolución que dé lugar aformación de tejido fibrilar, por tanto no hay lugar a realización de tenolisis, se procede a reliquidar cirugia y se reconoce al 100 por ciento el codigo 14160. se objeta la diferencia||Respuesta Glosa: ysanchez - 08/02/2024| Se ratifica objeción de acuerdo con el concepto planteado inicialmente: Se glosa El item con código 14141, descripcion Injerto óseo en escafoides correspondiente a Pertinencia en función a 6.23, por la cantidad: 1, por el valor de 605.000 debido a: No existe evidencia de la presencia de falla o defecto oseo en imagen diagnsotica previa del 6 de agosto 2023 . que a merite injerto oseo,por lo tanto no procede su cobro||Respuesta Glosa: ysanchez - 08/02/2024| Se ratifica objeción de acuerdo con el concepto planteado inicialmente: Se glosa El item con código BONCAN443, descripcion TORNILLO CANULADO HERBERT 3.0 X 25MM correspondiente a Tarifas en función a 2.10, por la cantidad: 1, por el valor de 335.328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363272||Respuesta Glosa: ysanchez - 08/02/2024| Se ratifica objeción de acuerdo con el concepto planteado inicialmente: Se glosa El item con código BONINST059, descripcion GUIA LISA 1.1MM correspondiente a Facturacion en función a 1.06, por la cantidad: 1, por el valor de 55.400 debido a: no es facturable toda vez que se encuentraincluido en los derechos de sala según lo establecido en elParágrafo 2, Artículo 49 del Decreto 2423 de 1996||</v>
      </c>
      <c r="N66" s="56" t="e">
        <f>Formato!#REF!</f>
        <v>#REF!</v>
      </c>
      <c r="O66" s="58" t="e">
        <f>VLOOKUP($N66,Hoja1!$C$2:$D$20,2,0)</f>
        <v>#REF!</v>
      </c>
      <c r="P66" s="58" t="e">
        <f>Formato!#REF!</f>
        <v>#REF!</v>
      </c>
      <c r="Q66" s="58" t="e">
        <f>Formato!#REF!</f>
        <v>#REF!</v>
      </c>
      <c r="R66" s="59">
        <f>Formato!N70</f>
        <v>45265</v>
      </c>
      <c r="S66" s="60">
        <f>Formato!O70</f>
        <v>3544094</v>
      </c>
      <c r="T66" s="58">
        <f>Formato!P70</f>
        <v>72328</v>
      </c>
      <c r="U66" s="58">
        <f>Formato!Q70</f>
        <v>0</v>
      </c>
      <c r="V66" s="58">
        <f>Formato!R70</f>
        <v>800553635</v>
      </c>
      <c r="W66" s="60">
        <f>Formato!S70</f>
        <v>0</v>
      </c>
      <c r="X66" s="60">
        <f>Formato!T70</f>
        <v>1937228</v>
      </c>
      <c r="Y66" s="60">
        <f>Formato!U70</f>
        <v>359800</v>
      </c>
      <c r="Z66" s="60">
        <f>Formato!V70</f>
        <v>0</v>
      </c>
      <c r="AA66" s="60">
        <f>Formato!W70</f>
        <v>0</v>
      </c>
      <c r="AB66" s="61">
        <f t="shared" si="0"/>
        <v>1937228</v>
      </c>
    </row>
  </sheetData>
  <autoFilter ref="A1:AF66" xr:uid="{00000000-0009-0000-0000-000002000000}"/>
  <pageMargins left="0.21" right="0.19" top="0.19" bottom="1" header="0.18" footer="0"/>
  <pageSetup orientation="landscape"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tabSelected="1" zoomScale="85" zoomScaleNormal="85" workbookViewId="0">
      <selection activeCell="D13" sqref="D13"/>
    </sheetView>
  </sheetViews>
  <sheetFormatPr baseColWidth="10" defaultRowHeight="12.5" x14ac:dyDescent="0.25"/>
  <cols>
    <col min="1" max="1" width="47.81640625" bestFit="1" customWidth="1"/>
    <col min="2" max="2" width="14.81640625" bestFit="1" customWidth="1"/>
    <col min="3" max="3" width="15.26953125" bestFit="1" customWidth="1"/>
    <col min="4" max="4" width="19.54296875" bestFit="1" customWidth="1"/>
  </cols>
  <sheetData>
    <row r="1" spans="1:4" x14ac:dyDescent="0.25">
      <c r="A1" s="136" t="s">
        <v>73</v>
      </c>
      <c r="B1" s="136"/>
      <c r="C1" s="136"/>
      <c r="D1" s="136"/>
    </row>
    <row r="2" spans="1:4" x14ac:dyDescent="0.25">
      <c r="A2" s="136"/>
      <c r="B2" s="136"/>
      <c r="C2" s="136"/>
      <c r="D2" s="136"/>
    </row>
    <row r="3" spans="1:4" x14ac:dyDescent="0.25">
      <c r="A3" s="121" t="s">
        <v>83</v>
      </c>
      <c r="B3" s="122" t="s">
        <v>84</v>
      </c>
      <c r="C3" s="122" t="s">
        <v>178</v>
      </c>
      <c r="D3" s="122" t="s">
        <v>177</v>
      </c>
    </row>
    <row r="4" spans="1:4" x14ac:dyDescent="0.25">
      <c r="A4" s="120" t="s">
        <v>78</v>
      </c>
      <c r="B4" s="124">
        <v>5</v>
      </c>
      <c r="C4" s="125">
        <v>0</v>
      </c>
      <c r="D4" s="125">
        <v>865900</v>
      </c>
    </row>
    <row r="5" spans="1:4" x14ac:dyDescent="0.25">
      <c r="A5" s="120" t="s">
        <v>76</v>
      </c>
      <c r="B5" s="124">
        <v>2</v>
      </c>
      <c r="C5" s="125">
        <v>858075</v>
      </c>
      <c r="D5" s="125">
        <v>640825</v>
      </c>
    </row>
    <row r="6" spans="1:4" x14ac:dyDescent="0.25">
      <c r="A6" s="120" t="s">
        <v>79</v>
      </c>
      <c r="B6" s="124">
        <v>40</v>
      </c>
      <c r="C6" s="125">
        <v>0</v>
      </c>
      <c r="D6" s="125">
        <v>6119696</v>
      </c>
    </row>
    <row r="7" spans="1:4" x14ac:dyDescent="0.25">
      <c r="A7" s="120" t="s">
        <v>40</v>
      </c>
      <c r="B7" s="124">
        <v>10</v>
      </c>
      <c r="C7" s="125">
        <v>0</v>
      </c>
      <c r="D7" s="125">
        <v>14214601</v>
      </c>
    </row>
    <row r="8" spans="1:4" x14ac:dyDescent="0.25">
      <c r="A8" s="120" t="s">
        <v>167</v>
      </c>
      <c r="B8" s="124">
        <v>3</v>
      </c>
      <c r="C8" s="125">
        <v>1251465</v>
      </c>
      <c r="D8" s="125">
        <v>1251465</v>
      </c>
    </row>
    <row r="9" spans="1:4" x14ac:dyDescent="0.25">
      <c r="A9" s="120" t="s">
        <v>168</v>
      </c>
      <c r="B9" s="124">
        <v>5</v>
      </c>
      <c r="C9" s="125">
        <v>7991682</v>
      </c>
      <c r="D9" s="125">
        <v>7991682</v>
      </c>
    </row>
    <row r="10" spans="1:4" x14ac:dyDescent="0.25">
      <c r="A10" s="120" t="s">
        <v>53</v>
      </c>
      <c r="B10" s="124">
        <v>65</v>
      </c>
      <c r="C10" s="125">
        <v>10101222</v>
      </c>
      <c r="D10" s="125">
        <v>31084169</v>
      </c>
    </row>
    <row r="17" spans="1:5" x14ac:dyDescent="0.25">
      <c r="A17" s="136" t="s">
        <v>75</v>
      </c>
      <c r="B17" s="136"/>
      <c r="C17" s="136"/>
      <c r="D17" s="136"/>
    </row>
    <row r="18" spans="1:5" x14ac:dyDescent="0.25">
      <c r="A18" s="136"/>
      <c r="B18" s="136"/>
      <c r="C18" s="136"/>
      <c r="D18" s="136"/>
    </row>
    <row r="19" spans="1:5" x14ac:dyDescent="0.25">
      <c r="A19" s="121" t="s">
        <v>75</v>
      </c>
      <c r="B19" s="122" t="s">
        <v>84</v>
      </c>
      <c r="C19" s="122" t="s">
        <v>85</v>
      </c>
      <c r="D19" s="122" t="s">
        <v>179</v>
      </c>
      <c r="E19" s="62"/>
    </row>
    <row r="20" spans="1:5" x14ac:dyDescent="0.25">
      <c r="A20" s="120" t="s">
        <v>299</v>
      </c>
      <c r="B20" s="124">
        <v>42</v>
      </c>
      <c r="C20" s="125">
        <v>858075</v>
      </c>
      <c r="D20" s="125">
        <v>6760521</v>
      </c>
    </row>
    <row r="21" spans="1:5" x14ac:dyDescent="0.25">
      <c r="A21" s="120" t="s">
        <v>300</v>
      </c>
      <c r="B21" s="124">
        <v>1</v>
      </c>
      <c r="C21" s="125">
        <v>0</v>
      </c>
      <c r="D21" s="125">
        <v>370200</v>
      </c>
    </row>
    <row r="22" spans="1:5" x14ac:dyDescent="0.25">
      <c r="A22" s="120" t="s">
        <v>301</v>
      </c>
      <c r="B22" s="124">
        <v>5</v>
      </c>
      <c r="C22" s="125">
        <v>0</v>
      </c>
      <c r="D22" s="125">
        <v>11278739</v>
      </c>
    </row>
    <row r="23" spans="1:5" x14ac:dyDescent="0.25">
      <c r="A23" s="120" t="s">
        <v>302</v>
      </c>
      <c r="B23" s="124">
        <v>1</v>
      </c>
      <c r="C23" s="125">
        <v>0</v>
      </c>
      <c r="D23" s="125">
        <v>930945</v>
      </c>
    </row>
    <row r="24" spans="1:5" x14ac:dyDescent="0.25">
      <c r="A24" s="120" t="s">
        <v>303</v>
      </c>
      <c r="B24" s="124">
        <v>2</v>
      </c>
      <c r="C24" s="125">
        <v>0</v>
      </c>
      <c r="D24" s="125">
        <v>1471717</v>
      </c>
    </row>
    <row r="25" spans="1:5" x14ac:dyDescent="0.25">
      <c r="A25" s="120" t="s">
        <v>304</v>
      </c>
      <c r="B25" s="124">
        <v>1</v>
      </c>
      <c r="C25" s="125">
        <v>0</v>
      </c>
      <c r="D25" s="125">
        <v>163000</v>
      </c>
    </row>
    <row r="26" spans="1:5" x14ac:dyDescent="0.25">
      <c r="A26" s="120" t="s">
        <v>305</v>
      </c>
      <c r="B26" s="124">
        <v>1</v>
      </c>
      <c r="C26" s="125">
        <v>191365</v>
      </c>
      <c r="D26" s="125">
        <v>191365</v>
      </c>
    </row>
    <row r="27" spans="1:5" x14ac:dyDescent="0.25">
      <c r="A27" s="120" t="s">
        <v>306</v>
      </c>
      <c r="B27" s="124">
        <v>10</v>
      </c>
      <c r="C27" s="125">
        <v>9051782</v>
      </c>
      <c r="D27" s="125">
        <v>9184082</v>
      </c>
    </row>
    <row r="28" spans="1:5" x14ac:dyDescent="0.25">
      <c r="A28" s="120" t="s">
        <v>307</v>
      </c>
      <c r="B28" s="124">
        <v>2</v>
      </c>
      <c r="C28" s="125">
        <v>0</v>
      </c>
      <c r="D28" s="125">
        <v>733600</v>
      </c>
    </row>
    <row r="29" spans="1:5" x14ac:dyDescent="0.25">
      <c r="A29" s="120" t="s">
        <v>53</v>
      </c>
      <c r="B29" s="124">
        <v>65</v>
      </c>
      <c r="C29" s="125">
        <v>10101222</v>
      </c>
      <c r="D29" s="125">
        <v>31084169</v>
      </c>
    </row>
  </sheetData>
  <mergeCells count="2">
    <mergeCell ref="A1:D2"/>
    <mergeCell ref="A17:D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E20"/>
  <sheetViews>
    <sheetView workbookViewId="0">
      <selection activeCell="D18" sqref="D18"/>
    </sheetView>
  </sheetViews>
  <sheetFormatPr baseColWidth="10" defaultRowHeight="12.5" x14ac:dyDescent="0.25"/>
  <cols>
    <col min="2" max="2" width="11.453125" customWidth="1"/>
    <col min="3" max="3" width="7.54296875" style="11" customWidth="1"/>
    <col min="4" max="4" width="41.7265625" style="11" customWidth="1"/>
    <col min="5" max="5" width="65.7265625" style="11" customWidth="1"/>
  </cols>
  <sheetData>
    <row r="1" spans="3:5" x14ac:dyDescent="0.25">
      <c r="C1" s="137" t="s">
        <v>23</v>
      </c>
      <c r="D1" s="137"/>
      <c r="E1" s="137"/>
    </row>
    <row r="2" spans="3:5" ht="13" thickBot="1" x14ac:dyDescent="0.3">
      <c r="C2" s="12" t="s">
        <v>24</v>
      </c>
      <c r="D2" s="13" t="s">
        <v>25</v>
      </c>
      <c r="E2" s="14" t="s">
        <v>26</v>
      </c>
    </row>
    <row r="3" spans="3:5" x14ac:dyDescent="0.25">
      <c r="C3" s="15">
        <v>1</v>
      </c>
      <c r="D3" s="15" t="s">
        <v>78</v>
      </c>
      <c r="E3" s="16" t="s">
        <v>27</v>
      </c>
    </row>
    <row r="4" spans="3:5" x14ac:dyDescent="0.25">
      <c r="C4" s="17">
        <v>2</v>
      </c>
      <c r="D4" s="17" t="s">
        <v>76</v>
      </c>
      <c r="E4" s="18" t="s">
        <v>28</v>
      </c>
    </row>
    <row r="5" spans="3:5" x14ac:dyDescent="0.25">
      <c r="C5" s="17">
        <v>3</v>
      </c>
      <c r="D5" s="17" t="s">
        <v>164</v>
      </c>
      <c r="E5" s="18" t="s">
        <v>29</v>
      </c>
    </row>
    <row r="6" spans="3:5" x14ac:dyDescent="0.25">
      <c r="C6" s="17">
        <v>4</v>
      </c>
      <c r="D6" s="17" t="s">
        <v>165</v>
      </c>
      <c r="E6" s="18" t="s">
        <v>31</v>
      </c>
    </row>
    <row r="7" spans="3:5" x14ac:dyDescent="0.25">
      <c r="C7" s="17">
        <v>5</v>
      </c>
      <c r="D7" s="17" t="s">
        <v>166</v>
      </c>
      <c r="E7" s="18" t="s">
        <v>32</v>
      </c>
    </row>
    <row r="8" spans="3:5" x14ac:dyDescent="0.25">
      <c r="C8" s="17">
        <v>6</v>
      </c>
      <c r="D8" s="17" t="s">
        <v>33</v>
      </c>
      <c r="E8" s="18" t="s">
        <v>34</v>
      </c>
    </row>
    <row r="9" spans="3:5" x14ac:dyDescent="0.25">
      <c r="C9" s="17">
        <v>7</v>
      </c>
      <c r="D9" s="17" t="s">
        <v>35</v>
      </c>
      <c r="E9" s="18" t="s">
        <v>36</v>
      </c>
    </row>
    <row r="10" spans="3:5" x14ac:dyDescent="0.25">
      <c r="C10" s="17">
        <v>8</v>
      </c>
      <c r="D10" s="17" t="s">
        <v>79</v>
      </c>
      <c r="E10" s="18" t="s">
        <v>37</v>
      </c>
    </row>
    <row r="11" spans="3:5" x14ac:dyDescent="0.25">
      <c r="C11" s="17">
        <v>10</v>
      </c>
      <c r="D11" s="17" t="s">
        <v>80</v>
      </c>
      <c r="E11" s="18" t="s">
        <v>38</v>
      </c>
    </row>
    <row r="12" spans="3:5" x14ac:dyDescent="0.25">
      <c r="C12" s="17">
        <v>11</v>
      </c>
      <c r="D12" s="17" t="s">
        <v>170</v>
      </c>
      <c r="E12" s="18" t="s">
        <v>39</v>
      </c>
    </row>
    <row r="13" spans="3:5" x14ac:dyDescent="0.25">
      <c r="C13" s="17">
        <v>12</v>
      </c>
      <c r="D13" s="17" t="s">
        <v>40</v>
      </c>
      <c r="E13" s="18" t="s">
        <v>41</v>
      </c>
    </row>
    <row r="14" spans="3:5" x14ac:dyDescent="0.25">
      <c r="C14" s="19">
        <v>13</v>
      </c>
      <c r="D14" s="20" t="s">
        <v>42</v>
      </c>
      <c r="E14" s="20" t="s">
        <v>43</v>
      </c>
    </row>
    <row r="15" spans="3:5" x14ac:dyDescent="0.25">
      <c r="C15" s="17">
        <v>14.3</v>
      </c>
      <c r="D15" s="17" t="s">
        <v>167</v>
      </c>
      <c r="E15" s="18" t="s">
        <v>45</v>
      </c>
    </row>
    <row r="16" spans="3:5" x14ac:dyDescent="0.25">
      <c r="C16" s="17">
        <v>14.4</v>
      </c>
      <c r="D16" s="17" t="s">
        <v>168</v>
      </c>
      <c r="E16" s="22"/>
    </row>
    <row r="17" spans="3:5" x14ac:dyDescent="0.25">
      <c r="C17" s="17">
        <v>14.5</v>
      </c>
      <c r="D17" s="17" t="s">
        <v>169</v>
      </c>
      <c r="E17" s="22"/>
    </row>
    <row r="18" spans="3:5" x14ac:dyDescent="0.25">
      <c r="C18" s="17">
        <v>14.16</v>
      </c>
      <c r="D18" s="17" t="s">
        <v>171</v>
      </c>
      <c r="E18" s="22"/>
    </row>
    <row r="19" spans="3:5" x14ac:dyDescent="0.25">
      <c r="C19" s="17">
        <v>15</v>
      </c>
      <c r="D19" s="21" t="s">
        <v>172</v>
      </c>
      <c r="E19" s="22" t="s">
        <v>49</v>
      </c>
    </row>
    <row r="20" spans="3:5" x14ac:dyDescent="0.25">
      <c r="C20" s="17">
        <v>16</v>
      </c>
      <c r="D20" s="17" t="s">
        <v>50</v>
      </c>
      <c r="E20" s="22" t="s">
        <v>51</v>
      </c>
    </row>
  </sheetData>
  <mergeCells count="1">
    <mergeCell ref="C1:E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2"/>
  <sheetViews>
    <sheetView workbookViewId="0">
      <selection activeCell="D29" sqref="D29"/>
    </sheetView>
  </sheetViews>
  <sheetFormatPr baseColWidth="10" defaultRowHeight="12.5" x14ac:dyDescent="0.25"/>
  <cols>
    <col min="4" max="4" width="27.1796875" bestFit="1" customWidth="1"/>
    <col min="5" max="5" width="16.1796875" customWidth="1"/>
    <col min="6" max="6" width="13.7265625" bestFit="1" customWidth="1"/>
    <col min="7" max="7" width="16.453125" customWidth="1"/>
    <col min="8" max="8" width="16.7265625" bestFit="1" customWidth="1"/>
    <col min="9" max="9" width="15.1796875" bestFit="1" customWidth="1"/>
    <col min="10" max="10" width="20.7265625" bestFit="1" customWidth="1"/>
  </cols>
  <sheetData>
    <row r="1" spans="1:10" s="28" customFormat="1" ht="31" x14ac:dyDescent="0.35">
      <c r="A1" s="29" t="s">
        <v>64</v>
      </c>
      <c r="B1" s="29" t="s">
        <v>63</v>
      </c>
      <c r="C1" s="29" t="s">
        <v>62</v>
      </c>
      <c r="D1" s="29" t="s">
        <v>55</v>
      </c>
      <c r="E1" s="29" t="s">
        <v>56</v>
      </c>
      <c r="F1" s="29" t="s">
        <v>57</v>
      </c>
      <c r="G1" s="29" t="s">
        <v>58</v>
      </c>
      <c r="H1" s="29" t="s">
        <v>59</v>
      </c>
      <c r="I1" s="29" t="s">
        <v>60</v>
      </c>
      <c r="J1" s="29" t="s">
        <v>61</v>
      </c>
    </row>
    <row r="2" spans="1:10" s="33" customFormat="1" x14ac:dyDescent="0.25">
      <c r="A2" s="31"/>
      <c r="B2" s="31"/>
      <c r="C2" s="31"/>
      <c r="D2" s="30"/>
      <c r="E2" s="31"/>
      <c r="F2" s="30"/>
      <c r="G2" s="31"/>
      <c r="H2" s="32"/>
      <c r="I2" s="31"/>
      <c r="J2" s="30"/>
    </row>
    <row r="3" spans="1:10" x14ac:dyDescent="0.25">
      <c r="A3" s="31"/>
      <c r="B3" s="34"/>
      <c r="C3" s="34"/>
      <c r="D3" s="34"/>
      <c r="E3" s="34"/>
      <c r="F3" s="34"/>
      <c r="G3" s="34"/>
      <c r="H3" s="34"/>
      <c r="I3" s="34"/>
      <c r="J3" s="34"/>
    </row>
    <row r="4" spans="1:10" x14ac:dyDescent="0.25">
      <c r="A4" s="31"/>
      <c r="B4" s="34"/>
      <c r="C4" s="34"/>
      <c r="D4" s="34"/>
      <c r="E4" s="34"/>
      <c r="F4" s="34"/>
      <c r="G4" s="34"/>
      <c r="H4" s="34"/>
      <c r="I4" s="34"/>
      <c r="J4" s="34"/>
    </row>
    <row r="5" spans="1:10" x14ac:dyDescent="0.25">
      <c r="A5" s="31"/>
      <c r="B5" s="34"/>
      <c r="C5" s="34"/>
      <c r="D5" s="34"/>
      <c r="E5" s="34"/>
      <c r="F5" s="34"/>
      <c r="G5" s="34"/>
      <c r="H5" s="34"/>
      <c r="I5" s="34"/>
      <c r="J5" s="34"/>
    </row>
    <row r="6" spans="1:10" x14ac:dyDescent="0.25">
      <c r="A6" s="31"/>
      <c r="B6" s="34"/>
      <c r="C6" s="34"/>
      <c r="D6" s="34"/>
      <c r="E6" s="34"/>
      <c r="F6" s="34"/>
      <c r="G6" s="34"/>
      <c r="H6" s="34"/>
      <c r="I6" s="34"/>
      <c r="J6" s="34"/>
    </row>
    <row r="7" spans="1:10" x14ac:dyDescent="0.25">
      <c r="A7" s="31"/>
      <c r="B7" s="34"/>
      <c r="C7" s="34"/>
      <c r="D7" s="34"/>
      <c r="E7" s="34"/>
      <c r="F7" s="34"/>
      <c r="G7" s="34"/>
      <c r="H7" s="34"/>
      <c r="I7" s="34"/>
      <c r="J7" s="34"/>
    </row>
    <row r="8" spans="1:10" x14ac:dyDescent="0.25">
      <c r="A8" s="31"/>
      <c r="B8" s="34"/>
      <c r="C8" s="34"/>
      <c r="D8" s="34"/>
      <c r="E8" s="34"/>
      <c r="F8" s="34"/>
      <c r="G8" s="34"/>
      <c r="H8" s="34"/>
      <c r="I8" s="34"/>
      <c r="J8" s="34"/>
    </row>
    <row r="9" spans="1:10" x14ac:dyDescent="0.25">
      <c r="A9" s="31"/>
      <c r="B9" s="34"/>
      <c r="C9" s="34"/>
      <c r="D9" s="34"/>
      <c r="E9" s="34"/>
      <c r="F9" s="34"/>
      <c r="G9" s="34"/>
      <c r="H9" s="34"/>
      <c r="I9" s="34"/>
      <c r="J9" s="34"/>
    </row>
    <row r="10" spans="1:10" x14ac:dyDescent="0.25">
      <c r="A10" s="31"/>
      <c r="B10" s="34"/>
      <c r="C10" s="34"/>
      <c r="D10" s="34"/>
      <c r="E10" s="34"/>
      <c r="F10" s="34"/>
      <c r="G10" s="34"/>
      <c r="H10" s="34"/>
      <c r="I10" s="34"/>
      <c r="J10" s="34"/>
    </row>
    <row r="11" spans="1:10" x14ac:dyDescent="0.25">
      <c r="A11" s="31"/>
      <c r="B11" s="34"/>
      <c r="C11" s="34"/>
      <c r="D11" s="34"/>
      <c r="E11" s="34"/>
      <c r="F11" s="34"/>
      <c r="G11" s="34"/>
      <c r="H11" s="34"/>
      <c r="I11" s="34"/>
      <c r="J11" s="34"/>
    </row>
    <row r="12" spans="1:10" x14ac:dyDescent="0.25">
      <c r="A12" s="31"/>
      <c r="B12" s="34"/>
      <c r="C12" s="34"/>
      <c r="D12" s="34"/>
      <c r="E12" s="34"/>
      <c r="F12" s="34"/>
      <c r="G12" s="34"/>
      <c r="H12" s="34"/>
      <c r="I12" s="34"/>
      <c r="J12" s="34"/>
    </row>
  </sheetData>
  <autoFilter ref="A1:J1" xr:uid="{00000000-0009-0000-0000-000005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Instructivo diligenciamiento</vt:lpstr>
      <vt:lpstr>Formato</vt:lpstr>
      <vt:lpstr>ESTADOS DE CARTERA</vt:lpstr>
      <vt:lpstr>CODIGOS DE AUDITORIA</vt:lpstr>
      <vt:lpstr>Formato (2)</vt:lpstr>
      <vt:lpstr>Preconciliacion</vt:lpstr>
      <vt:lpstr>Hoja1</vt:lpstr>
      <vt:lpstr>Certificados de cobertura</vt:lpstr>
      <vt:lpstr>FACTURA.</vt:lpstr>
    </vt:vector>
  </TitlesOfParts>
  <Company>Suramericana de Seguros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Suramericana de Seguros S.A.</dc:creator>
  <cp:lastModifiedBy>Diana Carolina Sarmiento Munevar</cp:lastModifiedBy>
  <cp:lastPrinted>2011-05-24T15:52:35Z</cp:lastPrinted>
  <dcterms:created xsi:type="dcterms:W3CDTF">2011-05-10T12:55:29Z</dcterms:created>
  <dcterms:modified xsi:type="dcterms:W3CDTF">2024-05-09T15:25:22Z</dcterms:modified>
</cp:coreProperties>
</file>