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codeName="ThisWorkbook"/>
  <mc:AlternateContent xmlns:mc="http://schemas.openxmlformats.org/markup-compatibility/2006">
    <mc:Choice Requires="x15">
      <x15ac:absPath xmlns:x15ac="http://schemas.microsoft.com/office/spreadsheetml/2010/11/ac" url="https://gha2-my.sharepoint.com/personal/nparra_gha_com_co/Documents/Sustanciación/Gas ZIPA/"/>
    </mc:Choice>
  </mc:AlternateContent>
  <xr:revisionPtr revIDLastSave="0" documentId="8_{A4BE5D5D-ABE6-47C5-BD67-B9FF81C80821}" xr6:coauthVersionLast="47" xr6:coauthVersionMax="47" xr10:uidLastSave="{00000000-0000-0000-0000-000000000000}"/>
  <bookViews>
    <workbookView xWindow="-110" yWindow="-110" windowWidth="19420" windowHeight="10300"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40" i="8" l="1"/>
  <c r="B8" i="12"/>
  <c r="B9" i="11"/>
  <c r="B10" i="9"/>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<sst xmlns="http://schemas.openxmlformats.org/spreadsheetml/2006/main" count="320" uniqueCount="222">
  <si>
    <t>SOLICITUD DE ANTECEDENTES -ABOGADO EXTERNO-</t>
  </si>
  <si>
    <t>RADICADO(23 DIGITOS)</t>
  </si>
  <si>
    <t xml:space="preserve">11001-3103-040-2024-00573-00  </t>
  </si>
  <si>
    <t>JUZGADO</t>
  </si>
  <si>
    <t>JUZGADO CUARENTA CIVIL DEL CIRCUITO DE BOGOTÁ</t>
  </si>
  <si>
    <t>DEMANDADO</t>
  </si>
  <si>
    <t>ALLIANZ SEGUROS S.A.
SEGUROS COMERCIALES BOLÍVAR S.A.
CHUBB SEGUROS COLOMBIA S.A.</t>
  </si>
  <si>
    <t xml:space="preserve">DEMANDANTE </t>
  </si>
  <si>
    <t xml:space="preserve">GAS ZIPA S.A.S., E.S.P </t>
  </si>
  <si>
    <t>TIPO DE VINCULACION COMPAÑÍA</t>
  </si>
  <si>
    <t>DEMANDA DIRECTA</t>
  </si>
  <si>
    <t xml:space="preserve">TIPO DE PERJUCIO </t>
  </si>
  <si>
    <t>RCE HOMICIDIO</t>
  </si>
  <si>
    <t>INTERVINIENTE -NOMBRE DE LESIONADO O MUERTO (S) DEL PROCESO</t>
  </si>
  <si>
    <t>RICARDO ANDRÉS RODRÍGUEZ  SANMIGUEL</t>
  </si>
  <si>
    <t xml:space="preserve">NUMERO DE IDENTIFICACION </t>
  </si>
  <si>
    <t xml:space="preserve">DOMICILIO </t>
  </si>
  <si>
    <t xml:space="preserve">Cundinamarca - Funza </t>
  </si>
  <si>
    <t xml:space="preserve">TELEFONO </t>
  </si>
  <si>
    <t>Sin información</t>
  </si>
  <si>
    <t>CORREO ELECTRONICO</t>
  </si>
  <si>
    <t xml:space="preserve">Sin información </t>
  </si>
  <si>
    <t xml:space="preserve">ESTADO CIVIL </t>
  </si>
  <si>
    <t>Casado</t>
  </si>
  <si>
    <t xml:space="preserve">FECHA DE NACIMIENTO </t>
  </si>
  <si>
    <t>05 de marzo de 1980</t>
  </si>
  <si>
    <t xml:space="preserve">EDAD AL MOMENTO DEL SINIESTRO </t>
  </si>
  <si>
    <t xml:space="preserve">FECHA DE DEFUNCION </t>
  </si>
  <si>
    <t>31 de julio de 2021</t>
  </si>
  <si>
    <t xml:space="preserve">SITUCION LABORAL </t>
  </si>
  <si>
    <t xml:space="preserve">Ocupado-trabajador cuenta ajena </t>
  </si>
  <si>
    <t xml:space="preserve">PROFESION </t>
  </si>
  <si>
    <t>Trabajador del INPEC</t>
  </si>
  <si>
    <t xml:space="preserve">INGRESOS NETOS </t>
  </si>
  <si>
    <t>NUMERO DE LESIONADOS Y/O FALLECIDOS  SEGÚN IPAT</t>
  </si>
  <si>
    <t xml:space="preserve">CONDICION </t>
  </si>
  <si>
    <t xml:space="preserve">Motociclista </t>
  </si>
  <si>
    <t>FECHA DE LOS HECHOS</t>
  </si>
  <si>
    <t>FECHA DE SOLICITUD AUDIENCIA PREJUDICIAL</t>
  </si>
  <si>
    <t>18 de noviembre de 2024</t>
  </si>
  <si>
    <t>FECHA DE AUDIENCIA PREJUDICIAL</t>
  </si>
  <si>
    <t>21 de noviembre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</si>
  <si>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</si>
  <si>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31 de julio de 2021, a las 9:10 a.m., ocurrió un accidente de tránsito en Cajicá, Cundinamarca en el que se vieron involucrados el vehículo de placas EQZ093, conducido por John Alexander Quinche Galvis, y la motocicleta de placas JPE-72, conducida por Ricardo Andrés Rodríguez Sanmiguel, quien falleció a causa del accidente.
2.	Los familiares del fallecido —Francia Elena Cifuentes Rodríguez, Danna Angelina Rodríguez Cifuentes y Miguel Ángel Rodríguez Cifuentes— presentaron demanda de responsabilidad civil extracontractual en contra de GAS ZIPA S.A.S. E.S.P., Allianz y otros, la cual se identifica con el radicado 11001310302420220034100 y cursa en el Juzgado 24 Civil del Circuito de Bogotá (identificado con siniestro 104368210 - Apl. 123202. En dicho proceso al asegurado Gas Zipa se le tuvo por no contestada la demanda, por ser extemporánea, razón por la cual tampoco llamó en garantía a Allianz. 
3.	Pese a lo anterior, Gas Zipa como asegurado en la póliza n.º 022872732/5, que ampara el vehículo EQZ093 decidió formular una demanda separada en contra de Allianz Seguros, con la finalidad de que aquella pague el valor de los perjuicios a los que resultara condenada dentro del proceso con radicado 2022-00341. Es decir, se está ejerciendo una acción por daño contingente para sortear la extemporaneidad de su llamamiento en garantía en el proceso 2022-00341.
4.	El 21 de noviembre de 2024 se realizó audiencia de conciliación prejudicial ante el Centro de Conciliación V&amp;S, convocada por GAS ZIPA S.A.S. E.S.P., y con la asistencia de las aseguradoras Allianz Seguros S.A., Chubb Seguros Colombia S.A. y Seguros Comerciales Bolívar S.A. (aseguradoras que también tienen poliza que asegura a Gas Zipa). La audiencia se declaró fracasada.</t>
  </si>
  <si>
    <t>ASEGURADO</t>
  </si>
  <si>
    <t>GAS ZIPA S.A.S., E.S.P.</t>
  </si>
  <si>
    <t>NIT ASEGURADO</t>
  </si>
  <si>
    <t>860.026.070-9</t>
  </si>
  <si>
    <t>PLACA VEHÍCULO ASEGURADO (SI APLICA)</t>
  </si>
  <si>
    <t>EQZ093</t>
  </si>
  <si>
    <t>NO. PÓLIZA VINCULADA</t>
  </si>
  <si>
    <t xml:space="preserve"> 022872732/5</t>
  </si>
  <si>
    <t>FECHA DE ASIGNACIÓN</t>
  </si>
  <si>
    <t>23 de junio de 2025</t>
  </si>
  <si>
    <t>FECHA DE NOTIFICACIÓN</t>
  </si>
  <si>
    <t>09 de junio de 2025</t>
  </si>
  <si>
    <t>FECHA DE CONTESTACION 
*RECOMENDACIÓN: FECHA MÁXIMA PARA CONTESTAR LA DEMANDA ACORDE A LO ESTIÚLADO EN LA NORMA.</t>
  </si>
  <si>
    <t xml:space="preserve"> 11 de julio de 2025</t>
  </si>
  <si>
    <t>REMISION DE ANTECEDENTES - ABOGADO INTERNO-</t>
  </si>
  <si>
    <t>SINIESTRO - APLICATIVO</t>
  </si>
  <si>
    <t>SINIESTRO   104368210 214963</t>
  </si>
  <si>
    <t>Radicado(23 digitos)</t>
  </si>
  <si>
    <t>Juzgado</t>
  </si>
  <si>
    <t>Demandado</t>
  </si>
  <si>
    <t xml:space="preserve">Demandante </t>
  </si>
  <si>
    <t>Tipo de vinculacion compañía</t>
  </si>
  <si>
    <t>INTERVINIENTE</t>
  </si>
  <si>
    <t>PÓLIZA</t>
  </si>
  <si>
    <t>AMPARO A AFECTAR</t>
  </si>
  <si>
    <t>VALOR ASEGURADO</t>
  </si>
  <si>
    <t>DEDUCIBLE</t>
  </si>
  <si>
    <t>MODALIDAD</t>
  </si>
  <si>
    <t>OCURRENCIA</t>
  </si>
  <si>
    <t xml:space="preserve">VIGENCIA </t>
  </si>
  <si>
    <t xml:space="preserve"> Desde las 00:00 horas del 02/04/2021 hasta las 24:00 horas del
01/04/2022.</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</si>
  <si>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</si>
  <si>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</si>
  <si>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</si>
  <si>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</si>
  <si>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</si>
  <si>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</si>
  <si>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</si>
  <si>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</si>
  <si>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</si>
  <si>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</si>
  <si>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</si>
  <si>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</si>
  <si>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</si>
  <si>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</si>
  <si>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</si>
  <si>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</si>
  <si>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</si>
  <si>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</si>
  <si>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</si>
  <si>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</si>
  <si>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</si>
  <si>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</si>
  <si>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</si>
  <si>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</si>
  <si>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</si>
  <si>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</si>
  <si>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</si>
  <si>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</si>
  <si>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</si>
  <si>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</si>
  <si>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</si>
  <si>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</si>
  <si>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</si>
  <si>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</si>
  <si>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</si>
  <si>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</si>
  <si>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</si>
  <si>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</si>
  <si>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</si>
  <si>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</si>
  <si>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</si>
  <si>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</si>
  <si>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</si>
  <si>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</si>
  <si>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</si>
  <si>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</si>
  <si>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REMOTO</t>
  </si>
  <si>
    <t>Concepto del Abogado sobre la Contingencia:(Se debe indicar las razones por las cuales se considera que el proceso es Eventual Remoto o Probable.)</t>
  </si>
  <si>
    <t xml:space="preserve">La contingencia se califica como REMOTA en la medida en que opero el fenómeno de prescripción ordinaria de las acciones derivadas del contrato de seguro.
Lo primero que debe tomarse en consideración es que la póliza de seguro No. 022872732/5 cuyo asegurado es GAS ZIPA S.A.S., presta cobertura temporal y material de conformidad con los hechos y pretensiones expuestas en el libelo de la demanda. Frente a la cobertura temporal, debe señalarse que el accidente de tránsito en el que perdió la vida el señor Ricardo Andrés Rodríguez, ocurrió el 31 de julio de 2021, es decir, se dio dentro de la vigencia de la póliza comprendida entre el 2 de abril de 2021 hasta el 1 de abril de 2022. Aunado a ello presta cobertura material en tanto ampara la responsabilidad civil extracontractual, pretensión que se le endilga al asegurado.
Sin embargo, debe indicarse que se encuentra configurado el término prescriptivo, debido a que el mismo comenzó a correr desde el momento en que al asegurado, Gas ZIPA S.A.S. E.S.P., se le formuló petición judicial o extrajudicial con ocasión a los hechos que originan su presunta responsabilidad, lo cual ocurrió con la solicitud de audiencia de conciliación extrajudicial efectuada el 7 de febrero de 2022 y la cual se llevó a cabo el 17 de marzo de la misma anualidad, en el Centro de Conciliación y MASC de la Personería de Bogotá. Por lo que, el término de prescripción ordinaria de dos (2) años consagrados en los artículos 1081 y 1131 del Código de Comercio comenzó a contarse desde esa fecha (7 de febrero de 2022). No obstante, la demanda fue presentada el 22 de noviembre de 2024, es decir, cuando ya había transcurrido íntegramente dicho término, encontrándose, por tanto, prescrita la acción ejercida. Razón por la cual la contingencia se califica como remota.
Por otro lado, frente a la responsabilidad del asegurado debe decirse que las causas del accidente de tránsito son imputables únicamente al actuar del señor Ricardo Andrés Rodríguez como conductor de la motocicleta de placas JPE-72, quien no mantuvo la distancia de seguridad entre vehículos como lo indica la norma de tránsito, causando el accidente en el que lastimosamente falleció. Circunstancia que se encuentra probada con el Informe Policial de Accidente de Tránsito diligenciado en la fecha de los hechos, en el cual le fue atribuida al motociclista la codificación número 121 no mantener distancia de seguridad. Adicionalmente, el proceso penal que se inició con ocasión a estos hechos fue archivado por encontrar que el accidente ocurrió por culpa de la víctima, prueba que confirma la inexistencia de responsabilidad del asegurado. En ese sentido, la responsabilidad de la víctima se encuentra probada frente a la ocurrencia del accidente y el consecuente fallecimiento que de éste se derivó. 
Lo anterior, sin perjuicio del carácter contingente del proceso.
</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</si>
  <si>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</si>
  <si>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</si>
  <si>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</si>
  <si>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</si>
  <si>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</si>
  <si>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</si>
  <si>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</si>
  <si>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</si>
  <si>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</si>
  <si>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</si>
  <si>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</si>
  <si>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</si>
  <si>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</si>
  <si>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 xml:space="preserve">Como liquidación objetiva de perjuicios se llegó al total de $1.034.003.010. A este valor se llegó de la siguiente manera:
1. Daño emergente: No se reconocerá ninguna suma por concepto de daño emergente, como quiera que no se demostraron los presuntos gastos de daños materiales, transporte, entrega de cadáver, gastos funerarios y de exequias, autenticaciones y honorarios de abogados, sobre los cuales el demandante fundamenta esta pretensión. En tal virtud, al no existir prueba clara y cierta que acredite dichos gastos, este concepto no podrá ser reconocido. 
2. Lucro Cesante Consolidado: Con ocasión al fallecimiento del señor Ricardo Andrés Rodríguez se tendrá en cuenta la suma de $58.729.323 discriminados así: Se reconocerá la suma de $29.364.661 para la esposa Francia Elena Cifuentes, la suma de $14.682.330 para Miguel Ángel Rodríguez (hijo menor) y $14.682.330 para Danna Angelina Rodríguez  (hija menor) por concepto de Lucro Cesante Consolidado, para un total de $58.729.323 por este concepto. Todo lo anterior, teniendo en cuenta que el ingreso del fallecido quedó probado a través de certificación laboral y tomando como base las fórmulas establecidas por la Corte Suprema de Justicia en sentencia SC4703-2021. M.P. Luis Armando Tolosa Villabona. 
3. Lucro cesante Futuro:  Por otra parte, se tendrá en cuenta la suma de $122.873.687 por concepto de lucro cesante futuro, discriminados así: se reconocerá la suma de $80.851.883 para la señora Francia Elena Cifuentes como esposa del fallecido, la suma de $33.654.065 para Miguel Ángel Rodríguez como hijo del fallecido (menor de edad) y la suma de $8.367.788 como hija del fallecido (menor de edad) para Danna Angelina Rodríguez por concepto de Lucro Cesante Futuro, para un total de $122.873.687. Lo anterior, siguiendo las formulas establecidas por la Corte Suprema de Justicia en sentencia SC4703-2021. M.P. Luis Armando Tolosa Villabona. 
4. Daño Moral: Con ocasión al fallecimiento del señor Ricardo Andrés Rodríguez se tendrá en cuenta la suma de $142.350.000 para Francia Elenena Cifuentes (esposa), $142.350.000 para Miguel Ángel Rodríguez (hijo) y $142.350.000 para Danna Angelina Rodríguez (hija) para un total de $427.050.000 a título de daño moral. Lo anterior, en aplicación de los criterios jurisprudenciales fijados por la Corte Suprema de Justicia, Sala de Casación Civil, en la sentencia SC072-2025 (M.P. Octavio Augusto Tejeiro Duque), en la cual se estableció como baremo indemnizatorio el tope del 100% del máximo parámetro indemnizatorio para familiares en primer grado de consanguinidad, equivalente a 100 salarios mínimos legales mensuales vigentes (SMLMV), según lo actualizado en la misma sentencia. 
5. Daño a La Vida En Relación: Con ocasión al fallecimiento del señor Ricardo Andrés Rodríguez se tendrá en cuenta la suma de $142.350.000 para Francia Elenena Cifuentes (esposa), $142.350.000 para Miguel Ángel Rodríguez (hijo) y $142.350.000 para Danna Angelina Rodríguez (hija) para un total de $427.050.000 a título de daño a la vida en relación. Lo anterior, en aplicación de los criterios jurisprudenciales fijados por la Corte Suprema de Justicia, Sala de Casación Civil, en la sentencia SC072-2025 (M.P. Octavio Augusto Tejeiro Duque), en la cual se estableció como baremo indemnizatorio el tope del 100% del máximo parámetro indemnizatorio para familiares en primer grado de consanguinidad, equivalente a 100 salarios mínimos legales mensuales vigentes (SMLMV), según lo actualizado en la misma sentencia. 
6. Deducible:  Al valor total de liquidación, es decir, $1.053.703.010 se le descuenta la suma de $1.700.000 por concepto de deducible pactado en la póliza, arrojando una suma total de $1.034.003.010
</t>
  </si>
  <si>
    <t>Defensa de la Aseguradora: (Enumerar y enunciar las excepciones propuestas demanda y/o llamamiento )</t>
  </si>
  <si>
    <t xml:space="preserve">1.	PRESCRIPCIÓN DE LAS ACCIONES DERIVADAS DE LOS CONTRATOS DE SEGURO 
2.	ES IMPROCEDENTE INICIAR ESTE PROCESO EN ATENCIÓN A QUE AL DEMANDANTE LE PRECLUYÓ AL POSIBILIDAD PARA INCIARLO
3.	ES IMPROCEDENTE LA ACCIÓN POR DAÑO CONTINGENTE DEL ART. 2359 DEL C.CIVIL EN ATENCIÓN A QUE  SE ENCUENTRA EN EL TÍTULO XXXIV DE LA RESPONSABILIDAD CIVIL EXTRACONTRACTUAL, Y AQUÍ SE EJERCE UNA ACCIÓN CONTRACTUAL. 
4.	INEXISTENCIA DE OBLIGACIÓN INDEMNIZATORIA A CARGO DE ALLIANZ SEGUROS S.A. Y EN VIRTUD DE LA PÓLIZA AUTO COLECTIVO No. 022872732  / 5 POR NO HABERSE REALIZADO EL RIESGO ASEGURADO - INEXISTENCIA DE SINIESTRO EN LOS TÉRMINOS DEL ARTÍCULO 1072 DEL C.CO.
5.	FALTA DE COBERTURA MATERIAL DE LA PÓLIZA AUTO COLECTIVO No. 022872732  /  5 POR CUANTO EL RECONOCIMIENTO DE RESPONSABILIDAD POR PARTE DEL ASEGURADO CONSTITUYE UN RIESGO EXPRESAMENTE EXCLUIDO. 
6.	RIESGOS EXPRESAMENTE EXCLUIDOS EN LA PÓLIZA DE SEGURO No. 022872732 / 5
7.	CARÁCTER MERAMENTE INDEMNIZATORIO DE LOS CONTRATOS DE SEGURO.
8.	IMPOSIBILIDAD DE CONDENAR AL ASEGURADOR AL PAGO DE INTERESES MORATORIOS
9.	EN CUALQUIER CASO, DE NINGUNA FORMA SE PODRÁ EXCEDER EL LÍMITE DEL VALOR ASEGURADO.
10.	DEDUCIBLE PACTADO EN LA PÓLIZA 022872732 / 5
11.	DISPONIBILIDAD DEL VALOR ASEGURADO
12.	GENÉRICA O INNOMINADA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</si>
  <si>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</si>
  <si>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</si>
  <si>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</si>
  <si>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</si>
  <si>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</si>
  <si>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</si>
  <si>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</si>
  <si>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</si>
  <si>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</si>
  <si>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</si>
  <si>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</si>
  <si>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</si>
  <si>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</si>
  <si>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</si>
  <si>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</si>
  <si>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</si>
  <si>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</si>
  <si>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</si>
  <si>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</si>
  <si>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</si>
  <si>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</si>
  <si>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</si>
  <si>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</si>
  <si>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</si>
  <si>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</si>
  <si>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</si>
  <si>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</si>
  <si>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</si>
  <si>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</si>
  <si>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</si>
  <si>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</si>
  <si>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</si>
  <si>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</si>
  <si>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</si>
  <si>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</si>
  <si>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</si>
  <si>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</si>
  <si>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</si>
  <si>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</si>
  <si>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</si>
  <si>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</si>
  <si>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</si>
  <si>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</si>
  <si>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</si>
  <si>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CLASE DE REASEGURO</t>
  </si>
  <si>
    <t xml:space="preserve">Situcion Laboral </t>
  </si>
  <si>
    <t>Acompañante motorista</t>
  </si>
  <si>
    <t>LLAMADA EN GARANTIA</t>
  </si>
  <si>
    <t xml:space="preserve">RCE LESIONES </t>
  </si>
  <si>
    <t xml:space="preserve">SI </t>
  </si>
  <si>
    <t>CEDIDO</t>
  </si>
  <si>
    <t>FACULTATIVO</t>
  </si>
  <si>
    <t xml:space="preserve">Ciclista </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</si>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</sst>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Red]\-&quot;$&quot;\ #,##0"/>
    <numFmt numFmtId="165" formatCode="_-&quot;$&quot;\ * #,##0_-;\-&quot;$&quot;\ * #,##0_-;_-&quot;$&quot;\ * &quot;-&quot;_-;_-@_-"/>
    <numFmt numFmtId="166" formatCode="_-&quot;$&quot;\ * #,##0.00_-;\-&quot;$&quot;\ * #,##0.00_-;_-&quot;$&quot;\ * &quot;-&quot;??_-;_-@_-"/>
    <numFmt numFmtId="167" formatCode="&quot;$&quot;\ #,##0"/>
  </numFmts>
  <fonts count="13">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8"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3" applyFont="1" applyFill="1" applyBorder="1" applyAlignment="1">
      <alignment horizontal="center"/>
    </xf>
    <xf numFmtId="167"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0" zoomScaleNormal="90" workbookViewId="0">
      <selection activeCell="B7" sqref="B7:C7"/>
    </sheetView>
  </sheetViews>
  <sheetFormatPr defaultColWidth="0" defaultRowHeight="14.45"/>
  <cols>
    <col min="1" max="1" width="69.140625" style="8" customWidth="1"/>
    <col min="2" max="2" width="55.140625" style="8" customWidth="1"/>
    <col min="3" max="3" width="108.85546875" style="8" customWidth="1"/>
    <col min="4" max="16384" width="11.42578125" style="2" hidden="1"/>
  </cols>
  <sheetData>
    <row r="1" spans="1:3" ht="26.1">
      <c r="A1" s="54" t="s">
        <v>0</v>
      </c>
      <c r="B1" s="54"/>
      <c r="C1" s="54"/>
    </row>
    <row r="2" spans="1:3">
      <c r="A2" s="5" t="s">
        <v>1</v>
      </c>
      <c r="B2" s="61" t="s">
        <v>2</v>
      </c>
      <c r="C2" s="62"/>
    </row>
    <row r="3" spans="1:3">
      <c r="A3" s="5" t="s">
        <v>3</v>
      </c>
      <c r="B3" s="57" t="s">
        <v>4</v>
      </c>
      <c r="C3" s="58"/>
    </row>
    <row r="4" spans="1:3" ht="54" customHeight="1">
      <c r="A4" s="5" t="s">
        <v>5</v>
      </c>
      <c r="B4" s="63" t="s">
        <v>6</v>
      </c>
      <c r="C4" s="58"/>
    </row>
    <row r="5" spans="1:3" ht="31.5" customHeight="1">
      <c r="A5" s="5" t="s">
        <v>7</v>
      </c>
      <c r="B5" s="57" t="s">
        <v>8</v>
      </c>
      <c r="C5" s="58"/>
    </row>
    <row r="6" spans="1:3">
      <c r="A6" s="5" t="s">
        <v>9</v>
      </c>
      <c r="B6" s="55" t="s">
        <v>10</v>
      </c>
      <c r="C6" s="55"/>
    </row>
    <row r="7" spans="1:3">
      <c r="A7" s="25" t="s">
        <v>11</v>
      </c>
      <c r="B7" s="57" t="s">
        <v>12</v>
      </c>
      <c r="C7" s="58"/>
    </row>
    <row r="8" spans="1:3" ht="23.1" customHeight="1">
      <c r="A8" s="26" t="s">
        <v>13</v>
      </c>
      <c r="B8" s="56" t="s">
        <v>14</v>
      </c>
      <c r="C8" s="55"/>
    </row>
    <row r="9" spans="1:3">
      <c r="A9" s="26" t="s">
        <v>15</v>
      </c>
      <c r="B9" s="65">
        <v>80229044</v>
      </c>
      <c r="C9" s="55"/>
    </row>
    <row r="10" spans="1:3">
      <c r="A10" s="26" t="s">
        <v>16</v>
      </c>
      <c r="B10" s="56" t="s">
        <v>17</v>
      </c>
      <c r="C10" s="56"/>
    </row>
    <row r="11" spans="1:3" ht="30" customHeight="1">
      <c r="A11" s="27" t="s">
        <v>18</v>
      </c>
      <c r="B11" s="56" t="s">
        <v>19</v>
      </c>
      <c r="C11" s="56"/>
    </row>
    <row r="12" spans="1:3" ht="30" customHeight="1">
      <c r="A12" s="5" t="s">
        <v>20</v>
      </c>
      <c r="B12" s="56" t="s">
        <v>21</v>
      </c>
      <c r="C12" s="56"/>
    </row>
    <row r="13" spans="1:3">
      <c r="A13" s="5" t="s">
        <v>22</v>
      </c>
      <c r="B13" s="55" t="s">
        <v>23</v>
      </c>
      <c r="C13" s="55"/>
    </row>
    <row r="14" spans="1:3">
      <c r="A14" s="5" t="s">
        <v>24</v>
      </c>
      <c r="B14" s="66" t="s">
        <v>25</v>
      </c>
      <c r="C14" s="55"/>
    </row>
    <row r="15" spans="1:3">
      <c r="A15" s="5" t="s">
        <v>26</v>
      </c>
      <c r="B15" s="55">
        <v>41</v>
      </c>
      <c r="C15" s="55"/>
    </row>
    <row r="16" spans="1:3">
      <c r="A16" s="5" t="s">
        <v>27</v>
      </c>
      <c r="B16" s="55" t="s">
        <v>28</v>
      </c>
      <c r="C16" s="55"/>
    </row>
    <row r="17" spans="1:3" ht="15" customHeight="1">
      <c r="A17" s="5" t="s">
        <v>29</v>
      </c>
      <c r="B17" s="56" t="s">
        <v>30</v>
      </c>
      <c r="C17" s="56"/>
    </row>
    <row r="18" spans="1:3">
      <c r="A18" s="5" t="s">
        <v>31</v>
      </c>
      <c r="B18" s="56" t="s">
        <v>32</v>
      </c>
      <c r="C18" s="56"/>
    </row>
    <row r="19" spans="1:3" ht="18.75" customHeight="1">
      <c r="A19" s="5" t="s">
        <v>33</v>
      </c>
      <c r="B19" s="59">
        <v>2867917</v>
      </c>
      <c r="C19" s="60"/>
    </row>
    <row r="20" spans="1:3">
      <c r="A20" s="5" t="s">
        <v>34</v>
      </c>
      <c r="B20" s="55">
        <v>1</v>
      </c>
      <c r="C20" s="55"/>
    </row>
    <row r="21" spans="1:3" ht="17.25" customHeight="1">
      <c r="A21" s="5" t="s">
        <v>35</v>
      </c>
      <c r="B21" s="56" t="s">
        <v>36</v>
      </c>
      <c r="C21" s="56"/>
    </row>
    <row r="22" spans="1:3">
      <c r="A22" s="26" t="s">
        <v>37</v>
      </c>
      <c r="B22" s="69" t="s">
        <v>28</v>
      </c>
      <c r="C22" s="69"/>
    </row>
    <row r="23" spans="1:3">
      <c r="A23" s="26" t="s">
        <v>38</v>
      </c>
      <c r="B23" s="70" t="s">
        <v>39</v>
      </c>
      <c r="C23" s="69"/>
    </row>
    <row r="24" spans="1:3">
      <c r="A24" s="26" t="s">
        <v>40</v>
      </c>
      <c r="B24" s="70" t="s">
        <v>41</v>
      </c>
      <c r="C24" s="69"/>
    </row>
    <row r="25" spans="1:3">
      <c r="A25" s="64" t="s">
        <v>42</v>
      </c>
      <c r="B25" s="69" t="s">
        <v>43</v>
      </c>
      <c r="C25" s="53"/>
    </row>
    <row r="26" spans="1:3">
      <c r="A26" s="64"/>
      <c r="B26" s="53"/>
      <c r="C26" s="53"/>
    </row>
    <row r="27" spans="1:3" ht="100.5" customHeight="1">
      <c r="A27" s="64"/>
      <c r="B27" s="53"/>
      <c r="C27" s="53"/>
    </row>
    <row r="28" spans="1:3">
      <c r="A28" s="26" t="s">
        <v>44</v>
      </c>
      <c r="B28" s="53" t="s">
        <v>45</v>
      </c>
      <c r="C28" s="53"/>
    </row>
    <row r="29" spans="1:3">
      <c r="A29" s="26" t="s">
        <v>46</v>
      </c>
      <c r="B29" s="53" t="s">
        <v>47</v>
      </c>
      <c r="C29" s="53"/>
    </row>
    <row r="30" spans="1:3">
      <c r="A30" s="26" t="s">
        <v>48</v>
      </c>
      <c r="B30" s="53" t="s">
        <v>49</v>
      </c>
      <c r="C30" s="53"/>
    </row>
    <row r="31" spans="1:3">
      <c r="A31" s="26" t="s">
        <v>50</v>
      </c>
      <c r="B31" s="53" t="s">
        <v>51</v>
      </c>
      <c r="C31" s="53"/>
    </row>
    <row r="32" spans="1:3">
      <c r="A32" s="26" t="s">
        <v>52</v>
      </c>
      <c r="B32" s="67" t="s">
        <v>53</v>
      </c>
      <c r="C32" s="68"/>
    </row>
    <row r="33" spans="1:3">
      <c r="A33" s="5" t="s">
        <v>54</v>
      </c>
      <c r="B33" s="66" t="s">
        <v>55</v>
      </c>
      <c r="C33" s="66"/>
    </row>
    <row r="34" spans="1:3" ht="43.5">
      <c r="A34" s="5" t="s">
        <v>56</v>
      </c>
      <c r="B34" s="66" t="s">
        <v>57</v>
      </c>
      <c r="C34" s="55"/>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4" sqref="B24:C24"/>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6.1">
      <c r="A1" s="90" t="s">
        <v>58</v>
      </c>
      <c r="B1" s="90"/>
      <c r="C1" s="90"/>
    </row>
    <row r="2" spans="1:3" ht="15.75" customHeight="1">
      <c r="A2" s="20" t="s">
        <v>59</v>
      </c>
      <c r="B2" s="91" t="s">
        <v>60</v>
      </c>
      <c r="C2" s="92"/>
    </row>
    <row r="3" spans="1:3" s="2" customFormat="1">
      <c r="A3" s="5" t="s">
        <v>61</v>
      </c>
      <c r="B3" s="55" t="str">
        <f>'AUTOS  NOTA 322'!B2:C2</f>
        <v xml:space="preserve">11001-3103-040-2024-00573-00  </v>
      </c>
      <c r="C3" s="55"/>
    </row>
    <row r="4" spans="1:3" s="2" customFormat="1">
      <c r="A4" s="5" t="s">
        <v>62</v>
      </c>
      <c r="B4" s="55" t="str">
        <f>'AUTOS  NOTA 322'!B3:C3</f>
        <v>JUZGADO CUARENTA CIVIL DEL CIRCUITO DE BOGOTÁ</v>
      </c>
      <c r="C4" s="55"/>
    </row>
    <row r="5" spans="1:3" s="2" customFormat="1">
      <c r="A5" s="5" t="s">
        <v>63</v>
      </c>
      <c r="B5" s="55" t="str">
        <f>'AUTOS  NOTA 322'!B4:C4</f>
        <v>ALLIANZ SEGUROS S.A.
SEGUROS COMERCIALES BOLÍVAR S.A.
CHUBB SEGUROS COLOMBIA S.A.</v>
      </c>
      <c r="C5" s="55"/>
    </row>
    <row r="6" spans="1:3" s="2" customFormat="1">
      <c r="A6" s="5" t="s">
        <v>64</v>
      </c>
      <c r="B6" s="55" t="str">
        <f>'AUTOS  NOTA 322'!B5:C5</f>
        <v xml:space="preserve">GAS ZIPA S.A.S., E.S.P </v>
      </c>
      <c r="C6" s="55"/>
    </row>
    <row r="7" spans="1:3" s="2" customFormat="1">
      <c r="A7" s="5" t="s">
        <v>65</v>
      </c>
      <c r="B7" s="55" t="str">
        <f>'AUTOS  NOTA 322'!B6:C6</f>
        <v>DEMANDA DIRECTA</v>
      </c>
      <c r="C7" s="55"/>
    </row>
    <row r="8" spans="1:3" s="2" customFormat="1">
      <c r="A8" s="29" t="s">
        <v>66</v>
      </c>
      <c r="B8" s="55" t="str">
        <f>'AUTOS  NOTA 322'!B7:C8</f>
        <v>RICARDO ANDRÉS RODRÍGUEZ  SANMIGUEL</v>
      </c>
      <c r="C8" s="55"/>
    </row>
    <row r="9" spans="1:3">
      <c r="A9" s="20" t="s">
        <v>67</v>
      </c>
      <c r="B9" s="55">
        <v>22872732</v>
      </c>
      <c r="C9" s="55"/>
    </row>
    <row r="10" spans="1:3">
      <c r="A10" s="20" t="s">
        <v>68</v>
      </c>
      <c r="B10" s="55" t="s">
        <v>12</v>
      </c>
      <c r="C10" s="55"/>
    </row>
    <row r="11" spans="1:3">
      <c r="A11" s="20" t="s">
        <v>69</v>
      </c>
      <c r="B11" s="73">
        <v>4000000000</v>
      </c>
      <c r="C11" s="74"/>
    </row>
    <row r="12" spans="1:3">
      <c r="A12" s="20" t="s">
        <v>70</v>
      </c>
      <c r="B12" s="73">
        <v>1700000</v>
      </c>
      <c r="C12" s="74"/>
    </row>
    <row r="13" spans="1:3">
      <c r="A13" s="20" t="s">
        <v>71</v>
      </c>
      <c r="B13" s="57" t="s">
        <v>72</v>
      </c>
      <c r="C13" s="58"/>
    </row>
    <row r="14" spans="1:3">
      <c r="A14" s="20" t="s">
        <v>73</v>
      </c>
      <c r="B14" s="56" t="s">
        <v>74</v>
      </c>
      <c r="C14" s="55"/>
    </row>
    <row r="15" spans="1:3">
      <c r="A15" s="20" t="s">
        <v>75</v>
      </c>
      <c r="B15" s="55" t="s">
        <v>76</v>
      </c>
      <c r="C15" s="55"/>
    </row>
    <row r="16" spans="1:3">
      <c r="A16" s="20" t="s">
        <v>77</v>
      </c>
      <c r="B16" s="55" t="s">
        <v>76</v>
      </c>
      <c r="C16" s="55"/>
    </row>
    <row r="17" spans="1:3">
      <c r="A17" s="77" t="s">
        <v>78</v>
      </c>
      <c r="B17" s="55"/>
      <c r="C17" s="55"/>
    </row>
    <row r="18" spans="1:3">
      <c r="A18" s="78"/>
      <c r="B18" s="10" t="s">
        <v>79</v>
      </c>
      <c r="C18" s="10" t="s">
        <v>80</v>
      </c>
    </row>
    <row r="19" spans="1:3">
      <c r="A19" s="78"/>
      <c r="B19" s="6" t="s">
        <v>81</v>
      </c>
      <c r="C19" s="6"/>
    </row>
    <row r="20" spans="1:3">
      <c r="A20" s="78"/>
      <c r="B20" s="6"/>
      <c r="C20" s="6"/>
    </row>
    <row r="21" spans="1:3">
      <c r="A21" s="79"/>
      <c r="B21" s="6"/>
      <c r="C21" s="6"/>
    </row>
    <row r="22" spans="1:3">
      <c r="A22" s="20" t="s">
        <v>82</v>
      </c>
      <c r="B22" s="55"/>
      <c r="C22" s="55"/>
    </row>
    <row r="23" spans="1:3">
      <c r="A23" s="20" t="s">
        <v>83</v>
      </c>
      <c r="B23" s="80"/>
      <c r="C23" s="81"/>
    </row>
    <row r="24" spans="1:3">
      <c r="A24" s="20" t="s">
        <v>84</v>
      </c>
      <c r="B24" s="55" t="s">
        <v>85</v>
      </c>
      <c r="C24" s="55"/>
    </row>
    <row r="25" spans="1:3">
      <c r="A25" s="20" t="s">
        <v>86</v>
      </c>
      <c r="B25" s="55"/>
      <c r="C25" s="55"/>
    </row>
    <row r="26" spans="1:3">
      <c r="A26" s="20" t="s">
        <v>87</v>
      </c>
      <c r="B26" s="55"/>
      <c r="C26" s="55"/>
    </row>
    <row r="27" spans="1:3">
      <c r="A27" s="19" t="s">
        <v>88</v>
      </c>
      <c r="B27" s="55"/>
      <c r="C27" s="55"/>
    </row>
    <row r="28" spans="1:3">
      <c r="A28" s="82" t="s">
        <v>89</v>
      </c>
      <c r="B28" s="82"/>
      <c r="C28" s="82"/>
    </row>
    <row r="29" spans="1:3">
      <c r="A29" s="75" t="s">
        <v>90</v>
      </c>
      <c r="B29" s="76"/>
      <c r="C29" s="11"/>
    </row>
    <row r="30" spans="1:3">
      <c r="A30" s="75" t="s">
        <v>91</v>
      </c>
      <c r="B30" s="76"/>
      <c r="C30" s="11"/>
    </row>
    <row r="31" spans="1:3">
      <c r="A31" s="75" t="s">
        <v>92</v>
      </c>
      <c r="B31" s="76"/>
      <c r="C31" s="12"/>
    </row>
    <row r="32" spans="1:3">
      <c r="A32" s="75" t="s">
        <v>93</v>
      </c>
      <c r="B32" s="76"/>
      <c r="C32" s="11"/>
    </row>
    <row r="33" spans="1:3">
      <c r="A33" s="75" t="s">
        <v>94</v>
      </c>
      <c r="B33" s="76"/>
      <c r="C33" s="11"/>
    </row>
    <row r="34" spans="1:3">
      <c r="A34" s="75" t="s">
        <v>95</v>
      </c>
      <c r="B34" s="76"/>
      <c r="C34" s="13"/>
    </row>
    <row r="35" spans="1:3">
      <c r="A35" s="71" t="s">
        <v>96</v>
      </c>
      <c r="B35" s="72"/>
      <c r="C35" s="14"/>
    </row>
    <row r="36" spans="1:3">
      <c r="A36" s="71" t="s">
        <v>97</v>
      </c>
      <c r="B36" s="72"/>
      <c r="C36" s="15"/>
    </row>
    <row r="37" spans="1:3">
      <c r="A37" s="83" t="s">
        <v>98</v>
      </c>
      <c r="B37" s="84"/>
      <c r="C37" s="15"/>
    </row>
    <row r="38" spans="1:3">
      <c r="A38" s="85"/>
      <c r="B38" s="86"/>
      <c r="C38" s="15"/>
    </row>
    <row r="39" spans="1:3">
      <c r="A39" s="87"/>
      <c r="B39" s="88"/>
      <c r="C39" s="15"/>
    </row>
    <row r="40" spans="1:3">
      <c r="A40" s="89" t="s">
        <v>99</v>
      </c>
      <c r="B40" s="89"/>
      <c r="C40" s="89"/>
    </row>
    <row r="41" spans="1:3">
      <c r="A41" s="17" t="s">
        <v>100</v>
      </c>
      <c r="B41" s="18"/>
      <c r="C41" s="15"/>
    </row>
    <row r="42" spans="1:3">
      <c r="A42" s="71" t="s">
        <v>101</v>
      </c>
      <c r="B42" s="72"/>
      <c r="C42" s="15"/>
    </row>
    <row r="43" spans="1:3">
      <c r="A43" s="71" t="s">
        <v>102</v>
      </c>
      <c r="B43" s="72"/>
      <c r="C43" s="15"/>
    </row>
    <row r="44" spans="1:3">
      <c r="A44" s="17" t="s">
        <v>103</v>
      </c>
      <c r="B44" s="18"/>
      <c r="C44" s="15"/>
    </row>
    <row r="45" spans="1:3">
      <c r="A45" s="17" t="s">
        <v>104</v>
      </c>
      <c r="B45" s="18"/>
      <c r="C45" s="15"/>
    </row>
    <row r="46" spans="1:3">
      <c r="A46" s="71" t="s">
        <v>105</v>
      </c>
      <c r="B46" s="72"/>
      <c r="C46" s="15"/>
    </row>
    <row r="47" spans="1:3">
      <c r="A47" s="17" t="s">
        <v>106</v>
      </c>
      <c r="B47" s="16"/>
      <c r="C47" s="15"/>
    </row>
    <row r="48" spans="1:3">
      <c r="A48" s="71" t="s">
        <v>107</v>
      </c>
      <c r="B48" s="72"/>
      <c r="C48" s="15"/>
    </row>
    <row r="49" spans="1:3">
      <c r="A49" s="71" t="s">
        <v>108</v>
      </c>
      <c r="B49" s="72"/>
      <c r="C49" s="15"/>
    </row>
    <row r="50" spans="1:3">
      <c r="A50" s="71" t="s">
        <v>98</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2" zoomScaleNormal="100" workbookViewId="0">
      <selection activeCell="B54" sqref="B54"/>
    </sheetView>
  </sheetViews>
  <sheetFormatPr defaultColWidth="0" defaultRowHeight="14.4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1">
      <c r="A1" s="110" t="s">
        <v>109</v>
      </c>
      <c r="B1" s="110"/>
      <c r="C1" s="110"/>
    </row>
    <row r="2" spans="1:9" ht="15" customHeight="1">
      <c r="A2" s="33" t="s">
        <v>59</v>
      </c>
      <c r="B2" s="95" t="str">
        <f>'AUTOS NOTA 321'!B2:C2</f>
        <v>SINIESTRO   104368210 214963</v>
      </c>
      <c r="C2" s="96"/>
    </row>
    <row r="3" spans="1:9">
      <c r="A3" s="34" t="s">
        <v>61</v>
      </c>
      <c r="B3" s="111" t="str">
        <f>'AUTOS  NOTA 322'!B2:C2</f>
        <v xml:space="preserve">11001-3103-040-2024-00573-00  </v>
      </c>
      <c r="C3" s="111"/>
    </row>
    <row r="4" spans="1:9">
      <c r="A4" s="34" t="s">
        <v>62</v>
      </c>
      <c r="B4" s="111" t="str">
        <f>'AUTOS  NOTA 322'!B3:C3</f>
        <v>JUZGADO CUARENTA CIVIL DEL CIRCUITO DE BOGOTÁ</v>
      </c>
      <c r="C4" s="111"/>
    </row>
    <row r="5" spans="1:9">
      <c r="A5" s="34" t="s">
        <v>63</v>
      </c>
      <c r="B5" s="111" t="str">
        <f>'AUTOS  NOTA 322'!B4:C4</f>
        <v>ALLIANZ SEGUROS S.A.
SEGUROS COMERCIALES BOLÍVAR S.A.
CHUBB SEGUROS COLOMBIA S.A.</v>
      </c>
      <c r="C5" s="111"/>
    </row>
    <row r="6" spans="1:9" ht="15" customHeight="1">
      <c r="A6" s="34" t="s">
        <v>64</v>
      </c>
      <c r="B6" s="111" t="str">
        <f>'AUTOS  NOTA 322'!B5:C5</f>
        <v xml:space="preserve">GAS ZIPA S.A.S., E.S.P </v>
      </c>
      <c r="C6" s="111"/>
    </row>
    <row r="7" spans="1:9">
      <c r="A7" s="34" t="s">
        <v>65</v>
      </c>
      <c r="B7" s="111" t="str">
        <f>'AUTOS  NOTA 322'!B6:C6</f>
        <v>DEMANDA DIRECTA</v>
      </c>
      <c r="C7" s="111"/>
    </row>
    <row r="8" spans="1:9">
      <c r="A8" s="36" t="s">
        <v>66</v>
      </c>
      <c r="B8" s="111" t="str">
        <f>'AUTOS  NOTA 322'!B7:C8</f>
        <v>RICARDO ANDRÉS RODRÍGUEZ  SANMIGUEL</v>
      </c>
      <c r="C8" s="111"/>
    </row>
    <row r="9" spans="1:9">
      <c r="A9" s="34" t="s">
        <v>110</v>
      </c>
      <c r="B9" s="108">
        <f>SUM(C11,C12,C14,C15,C17)</f>
        <v>1240838084</v>
      </c>
      <c r="C9" s="109"/>
    </row>
    <row r="10" spans="1:9">
      <c r="A10" s="112" t="s">
        <v>111</v>
      </c>
      <c r="B10" s="100" t="s">
        <v>112</v>
      </c>
      <c r="C10" s="101"/>
    </row>
    <row r="11" spans="1:9" ht="15">
      <c r="A11" s="112"/>
      <c r="B11" s="35" t="s">
        <v>113</v>
      </c>
      <c r="C11" s="30">
        <v>455838084</v>
      </c>
    </row>
    <row r="12" spans="1:9" ht="15">
      <c r="A12" s="112"/>
      <c r="B12" s="35" t="s">
        <v>114</v>
      </c>
      <c r="C12" s="30">
        <v>5000000</v>
      </c>
    </row>
    <row r="13" spans="1:9">
      <c r="A13" s="112"/>
      <c r="B13" s="100"/>
      <c r="C13" s="101"/>
    </row>
    <row r="14" spans="1:9">
      <c r="A14" s="112"/>
      <c r="B14" s="35" t="s">
        <v>115</v>
      </c>
      <c r="C14" s="38">
        <v>390000000</v>
      </c>
    </row>
    <row r="15" spans="1:9">
      <c r="A15" s="112"/>
      <c r="B15" s="35" t="s">
        <v>116</v>
      </c>
      <c r="C15" s="38">
        <v>390000000</v>
      </c>
      <c r="E15" s="41" t="s">
        <v>117</v>
      </c>
      <c r="F15" s="42">
        <v>0.7</v>
      </c>
    </row>
    <row r="16" spans="1:9">
      <c r="A16" s="112"/>
      <c r="B16" s="100" t="s">
        <v>118</v>
      </c>
      <c r="C16" s="101"/>
      <c r="E16" s="41" t="s">
        <v>119</v>
      </c>
      <c r="F16" s="43">
        <v>0.3</v>
      </c>
      <c r="I16" s="44"/>
    </row>
    <row r="17" spans="1:9">
      <c r="A17" s="112"/>
      <c r="B17" s="35"/>
      <c r="C17" s="39"/>
      <c r="F17" s="45"/>
      <c r="I17" s="44"/>
    </row>
    <row r="18" spans="1:9" ht="23.25" customHeight="1">
      <c r="A18" s="37" t="s">
        <v>120</v>
      </c>
      <c r="B18" s="95" t="s">
        <v>121</v>
      </c>
      <c r="C18" s="96"/>
    </row>
    <row r="19" spans="1:9" ht="30.75">
      <c r="A19" s="34" t="s">
        <v>122</v>
      </c>
      <c r="B19" s="102" t="s">
        <v>123</v>
      </c>
      <c r="C19" s="103"/>
    </row>
    <row r="20" spans="1:9" ht="15" customHeight="1">
      <c r="A20" s="46" t="s">
        <v>124</v>
      </c>
      <c r="B20" s="97">
        <f>((C22+C23+C25+C26+C30+C28+C32+C34+C29+C33)-C37-C38)*C36*C39</f>
        <v>1034003010</v>
      </c>
      <c r="C20" s="97"/>
    </row>
    <row r="21" spans="1:9">
      <c r="A21" s="37" t="s">
        <v>125</v>
      </c>
      <c r="B21" s="104" t="s">
        <v>112</v>
      </c>
      <c r="C21" s="105"/>
    </row>
    <row r="22" spans="1:9" ht="15">
      <c r="A22" s="93"/>
      <c r="B22" s="35" t="s">
        <v>113</v>
      </c>
      <c r="C22" s="30">
        <v>181603010</v>
      </c>
    </row>
    <row r="23" spans="1:9" ht="15">
      <c r="A23" s="94"/>
      <c r="B23" s="35" t="s">
        <v>114</v>
      </c>
      <c r="C23" s="30">
        <v>0</v>
      </c>
    </row>
    <row r="24" spans="1:9">
      <c r="A24" s="94"/>
      <c r="B24" s="100" t="s">
        <v>126</v>
      </c>
      <c r="C24" s="101"/>
    </row>
    <row r="25" spans="1:9" ht="15">
      <c r="A25" s="94"/>
      <c r="B25" s="35" t="s">
        <v>115</v>
      </c>
      <c r="C25" s="30">
        <v>427050000</v>
      </c>
    </row>
    <row r="26" spans="1:9" ht="29.1" customHeight="1">
      <c r="A26" s="94"/>
      <c r="B26" s="35" t="s">
        <v>127</v>
      </c>
      <c r="C26" s="30">
        <v>427050000</v>
      </c>
    </row>
    <row r="27" spans="1:9">
      <c r="A27" s="94"/>
      <c r="B27" s="100" t="s">
        <v>128</v>
      </c>
      <c r="C27" s="101"/>
    </row>
    <row r="28" spans="1:9">
      <c r="A28" s="94"/>
      <c r="B28" s="35" t="s">
        <v>129</v>
      </c>
      <c r="C28" s="30">
        <v>0</v>
      </c>
    </row>
    <row r="29" spans="1:9">
      <c r="A29" s="94"/>
      <c r="B29" s="35" t="s">
        <v>113</v>
      </c>
      <c r="C29" s="30"/>
    </row>
    <row r="30" spans="1:9">
      <c r="A30" s="94"/>
      <c r="B30" s="35" t="s">
        <v>114</v>
      </c>
      <c r="C30" s="30">
        <v>0</v>
      </c>
    </row>
    <row r="31" spans="1:9">
      <c r="A31" s="94"/>
      <c r="B31" s="100" t="s">
        <v>130</v>
      </c>
      <c r="C31" s="101"/>
    </row>
    <row r="32" spans="1:9">
      <c r="A32" s="94"/>
      <c r="B32" s="35"/>
      <c r="C32" s="30"/>
    </row>
    <row r="33" spans="1:3">
      <c r="A33" s="94"/>
      <c r="B33" s="35" t="s">
        <v>113</v>
      </c>
      <c r="C33" s="30">
        <v>0</v>
      </c>
    </row>
    <row r="34" spans="1:3">
      <c r="A34" s="94"/>
      <c r="B34" s="35" t="s">
        <v>114</v>
      </c>
      <c r="C34" s="30">
        <v>0</v>
      </c>
    </row>
    <row r="35" spans="1:3">
      <c r="A35" s="94"/>
      <c r="B35" s="100" t="s">
        <v>131</v>
      </c>
      <c r="C35" s="101"/>
    </row>
    <row r="36" spans="1:3">
      <c r="A36" s="94"/>
      <c r="B36" s="35" t="s">
        <v>132</v>
      </c>
      <c r="C36" s="31">
        <v>1</v>
      </c>
    </row>
    <row r="37" spans="1:3">
      <c r="A37" s="94"/>
      <c r="B37" s="35" t="s">
        <v>70</v>
      </c>
      <c r="C37" s="32">
        <v>1700000</v>
      </c>
    </row>
    <row r="38" spans="1:3">
      <c r="A38" s="94"/>
      <c r="B38" s="35" t="s">
        <v>133</v>
      </c>
      <c r="C38" s="32"/>
    </row>
    <row r="39" spans="1:3">
      <c r="A39" s="94"/>
      <c r="B39" s="35" t="s">
        <v>134</v>
      </c>
      <c r="C39" s="31">
        <v>1</v>
      </c>
    </row>
    <row r="40" spans="1:3">
      <c r="A40" s="47" t="s">
        <v>135</v>
      </c>
      <c r="B40" s="97">
        <f>IFERROR(B20*(VLOOKUP(B18,E15:F17,2,0)),16666)</f>
        <v>16666</v>
      </c>
      <c r="C40" s="97"/>
    </row>
    <row r="41" spans="1:3" ht="93" customHeight="1">
      <c r="A41" s="34" t="s">
        <v>136</v>
      </c>
      <c r="B41" s="98" t="s">
        <v>137</v>
      </c>
      <c r="C41" s="99"/>
    </row>
    <row r="42" spans="1:3" ht="211.5" customHeight="1">
      <c r="A42" s="34" t="s">
        <v>138</v>
      </c>
      <c r="B42" s="113" t="s">
        <v>139</v>
      </c>
      <c r="C42" s="114"/>
    </row>
    <row r="45" spans="1:3" ht="26.1">
      <c r="A45" s="106" t="s">
        <v>140</v>
      </c>
      <c r="B45" s="106"/>
      <c r="C45" s="106"/>
    </row>
    <row r="46" spans="1:3">
      <c r="A46" s="107" t="s">
        <v>141</v>
      </c>
      <c r="B46" s="107"/>
      <c r="C46" s="107"/>
    </row>
    <row r="47" spans="1:3">
      <c r="A47" s="48" t="s">
        <v>142</v>
      </c>
      <c r="B47" s="48" t="s">
        <v>143</v>
      </c>
      <c r="C47" s="49" t="s">
        <v>144</v>
      </c>
    </row>
    <row r="48" spans="1:3">
      <c r="A48" s="50" t="s">
        <v>145</v>
      </c>
      <c r="B48" s="51" t="s">
        <v>146</v>
      </c>
      <c r="C48" s="50" t="s">
        <v>147</v>
      </c>
    </row>
    <row r="49" spans="1:3" ht="37.5">
      <c r="A49" s="50" t="s">
        <v>148</v>
      </c>
      <c r="B49" s="51" t="s">
        <v>146</v>
      </c>
      <c r="C49" s="50" t="s">
        <v>149</v>
      </c>
    </row>
    <row r="50" spans="1:3" ht="24.95">
      <c r="A50" s="50" t="s">
        <v>150</v>
      </c>
      <c r="B50" s="51" t="s">
        <v>146</v>
      </c>
      <c r="C50" s="50" t="s">
        <v>151</v>
      </c>
    </row>
    <row r="51" spans="1:3">
      <c r="A51" s="50" t="s">
        <v>152</v>
      </c>
      <c r="B51" s="51" t="s">
        <v>146</v>
      </c>
      <c r="C51" s="50" t="s">
        <v>153</v>
      </c>
    </row>
    <row r="52" spans="1:3">
      <c r="A52" s="50" t="s">
        <v>154</v>
      </c>
      <c r="B52" s="51" t="s">
        <v>146</v>
      </c>
      <c r="C52" s="52"/>
    </row>
    <row r="53" spans="1:3">
      <c r="A53" s="50" t="s">
        <v>155</v>
      </c>
      <c r="B53" s="51" t="s">
        <v>146</v>
      </c>
      <c r="C53" s="50" t="s">
        <v>156</v>
      </c>
    </row>
    <row r="54" spans="1:3" ht="24.95">
      <c r="A54" s="50" t="s">
        <v>157</v>
      </c>
      <c r="B54" s="51" t="s">
        <v>146</v>
      </c>
      <c r="C54" s="50" t="s">
        <v>158</v>
      </c>
    </row>
    <row r="55" spans="1:3">
      <c r="A55" s="50" t="s">
        <v>159</v>
      </c>
      <c r="B55" s="51" t="s">
        <v>146</v>
      </c>
      <c r="C55" s="52" t="s">
        <v>160</v>
      </c>
    </row>
    <row r="56" spans="1:3" ht="24.95">
      <c r="A56" s="50" t="s">
        <v>161</v>
      </c>
      <c r="B56" s="51" t="s">
        <v>146</v>
      </c>
      <c r="C56" s="52" t="s">
        <v>162</v>
      </c>
    </row>
    <row r="57" spans="1:3" ht="24.95">
      <c r="A57" s="50" t="s">
        <v>163</v>
      </c>
      <c r="B57" s="51" t="s">
        <v>146</v>
      </c>
      <c r="C57" s="52" t="s">
        <v>164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defaultColWidth="0" defaultRowHeight="14.45"/>
  <cols>
    <col min="1" max="1" width="37" customWidth="1"/>
    <col min="2" max="2" width="11.42578125" customWidth="1"/>
    <col min="3" max="3" width="94.42578125" customWidth="1"/>
    <col min="4" max="16384" width="11.42578125" hidden="1"/>
  </cols>
  <sheetData>
    <row r="1" spans="1:3" ht="26.1">
      <c r="A1" s="90" t="s">
        <v>165</v>
      </c>
      <c r="B1" s="90"/>
      <c r="C1" s="90"/>
    </row>
    <row r="2" spans="1:3">
      <c r="A2" s="20" t="s">
        <v>59</v>
      </c>
      <c r="B2" s="80" t="str">
        <f>'AUTOS NOTA 324-478'!B2:C2</f>
        <v>SINIESTRO   104368210 214963</v>
      </c>
      <c r="C2" s="81"/>
    </row>
    <row r="3" spans="1:3">
      <c r="A3" s="5" t="s">
        <v>61</v>
      </c>
      <c r="B3" s="55" t="str">
        <f>'AUTOS  NOTA 322'!B2:C2</f>
        <v xml:space="preserve">11001-3103-040-2024-00573-00  </v>
      </c>
      <c r="C3" s="55"/>
    </row>
    <row r="4" spans="1:3">
      <c r="A4" s="5" t="s">
        <v>62</v>
      </c>
      <c r="B4" s="55" t="str">
        <f>'AUTOS  NOTA 322'!B3:C3</f>
        <v>JUZGADO CUARENTA CIVIL DEL CIRCUITO DE BOGOTÁ</v>
      </c>
      <c r="C4" s="55"/>
    </row>
    <row r="5" spans="1:3">
      <c r="A5" s="5" t="s">
        <v>63</v>
      </c>
      <c r="B5" s="55" t="str">
        <f>'AUTOS  NOTA 322'!B4:C4</f>
        <v>ALLIANZ SEGUROS S.A.
SEGUROS COMERCIALES BOLÍVAR S.A.
CHUBB SEGUROS COLOMBIA S.A.</v>
      </c>
      <c r="C5" s="55"/>
    </row>
    <row r="6" spans="1:3" ht="15" customHeight="1">
      <c r="A6" s="5" t="s">
        <v>64</v>
      </c>
      <c r="B6" s="55" t="str">
        <f>'AUTOS  NOTA 322'!B5:C5</f>
        <v xml:space="preserve">GAS ZIPA S.A.S., E.S.P </v>
      </c>
      <c r="C6" s="55"/>
    </row>
    <row r="7" spans="1:3" ht="15" customHeight="1">
      <c r="A7" s="5" t="s">
        <v>65</v>
      </c>
      <c r="B7" s="55" t="str">
        <f>'AUTOS  NOTA 322'!B6:C6</f>
        <v>DEMANDA DIRECTA</v>
      </c>
      <c r="C7" s="55"/>
    </row>
    <row r="8" spans="1:3" ht="15" customHeight="1">
      <c r="A8" s="29" t="s">
        <v>66</v>
      </c>
      <c r="B8" s="55" t="str">
        <f>'AUTOS  NOTA 322'!B7:C8</f>
        <v>RICARDO ANDRÉS RODRÍGUEZ  SANMIGUEL</v>
      </c>
      <c r="C8" s="55"/>
    </row>
    <row r="9" spans="1:3" ht="18.95" customHeight="1">
      <c r="A9" s="5" t="s">
        <v>166</v>
      </c>
      <c r="B9" s="55" t="s">
        <v>117</v>
      </c>
      <c r="C9" s="55"/>
    </row>
    <row r="10" spans="1:3">
      <c r="A10" s="7" t="s">
        <v>125</v>
      </c>
      <c r="B10" s="117">
        <f>'AUTOS NOTA 324-478'!B20:C20</f>
        <v>1034003010</v>
      </c>
      <c r="C10" s="117"/>
    </row>
    <row r="11" spans="1:3">
      <c r="A11" s="7" t="s">
        <v>167</v>
      </c>
      <c r="B11" s="118">
        <f>'AUTOS NOTA 324-478'!B40:C40</f>
        <v>16666</v>
      </c>
      <c r="C11" s="55"/>
    </row>
    <row r="12" spans="1:3" ht="29.1">
      <c r="A12" s="7" t="s">
        <v>168</v>
      </c>
      <c r="B12" s="115"/>
      <c r="C12" s="116"/>
    </row>
    <row r="13" spans="1:3" ht="43.5">
      <c r="A13" s="5" t="s">
        <v>169</v>
      </c>
      <c r="B13" s="55"/>
      <c r="C13" s="55"/>
    </row>
    <row r="14" spans="1:3" ht="43.5">
      <c r="A14" s="5" t="s">
        <v>170</v>
      </c>
      <c r="B14" s="55"/>
      <c r="C14" s="55"/>
    </row>
    <row r="15" spans="1:3">
      <c r="A15" s="5" t="s">
        <v>171</v>
      </c>
      <c r="B15" s="6"/>
      <c r="C15" s="6"/>
    </row>
    <row r="16" spans="1:3">
      <c r="A16" s="7" t="s">
        <v>172</v>
      </c>
      <c r="B16" s="55"/>
      <c r="C16" s="55"/>
    </row>
    <row r="17" spans="1:3">
      <c r="A17" s="6" t="s">
        <v>173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6.1">
      <c r="A1" s="90" t="s">
        <v>174</v>
      </c>
      <c r="B1" s="90"/>
      <c r="C1" s="90"/>
    </row>
    <row r="2" spans="1:3">
      <c r="A2" s="40" t="s">
        <v>59</v>
      </c>
      <c r="B2" s="80" t="str">
        <f>'AUTOS NOTA 321'!B2:C2</f>
        <v>SINIESTRO   104368210 214963</v>
      </c>
      <c r="C2" s="81"/>
    </row>
    <row r="3" spans="1:3">
      <c r="A3" s="5" t="s">
        <v>61</v>
      </c>
      <c r="B3" s="55" t="str">
        <f>'AUTOS  NOTA 322'!B2:C2</f>
        <v xml:space="preserve">11001-3103-040-2024-00573-00  </v>
      </c>
      <c r="C3" s="55"/>
    </row>
    <row r="4" spans="1:3">
      <c r="A4" s="5" t="s">
        <v>62</v>
      </c>
      <c r="B4" s="55" t="str">
        <f>'AUTOS  NOTA 322'!B3:C3</f>
        <v>JUZGADO CUARENTA CIVIL DEL CIRCUITO DE BOGOTÁ</v>
      </c>
      <c r="C4" s="55"/>
    </row>
    <row r="5" spans="1:3">
      <c r="A5" s="5" t="s">
        <v>63</v>
      </c>
      <c r="B5" s="55" t="str">
        <f>'AUTOS  NOTA 322'!B4:C4</f>
        <v>ALLIANZ SEGUROS S.A.
SEGUROS COMERCIALES BOLÍVAR S.A.
CHUBB SEGUROS COLOMBIA S.A.</v>
      </c>
      <c r="C5" s="55"/>
    </row>
    <row r="6" spans="1:3">
      <c r="A6" s="5" t="s">
        <v>64</v>
      </c>
      <c r="B6" s="55" t="str">
        <f>'AUTOS  NOTA 322'!B5:C5</f>
        <v xml:space="preserve">GAS ZIPA S.A.S., E.S.P </v>
      </c>
      <c r="C6" s="55"/>
    </row>
    <row r="7" spans="1:3">
      <c r="A7" s="5" t="s">
        <v>65</v>
      </c>
      <c r="B7" s="55" t="str">
        <f>'AUTOS  NOTA 322'!B6:C6</f>
        <v>DEMANDA DIRECTA</v>
      </c>
      <c r="C7" s="55"/>
    </row>
    <row r="8" spans="1:3">
      <c r="A8" s="5" t="s">
        <v>166</v>
      </c>
      <c r="B8" s="55" t="str">
        <f>'AUTOS NOTA 324-478'!B18:C18</f>
        <v>REMOTO</v>
      </c>
      <c r="C8" s="55"/>
    </row>
    <row r="9" spans="1:3">
      <c r="A9" s="7" t="s">
        <v>125</v>
      </c>
      <c r="B9" s="117">
        <f>'AUTOS NOTA 324-478'!B20:C20</f>
        <v>1034003010</v>
      </c>
      <c r="C9" s="117"/>
    </row>
    <row r="10" spans="1:3">
      <c r="A10" s="5" t="s">
        <v>175</v>
      </c>
      <c r="B10" s="120">
        <v>0</v>
      </c>
      <c r="C10" s="120"/>
    </row>
    <row r="11" spans="1:3" ht="30" customHeight="1">
      <c r="A11" s="5" t="s">
        <v>176</v>
      </c>
      <c r="B11" s="55"/>
      <c r="C11" s="55"/>
    </row>
    <row r="12" spans="1:3">
      <c r="A12" s="5" t="s">
        <v>177</v>
      </c>
      <c r="B12" s="119"/>
      <c r="C12" s="119"/>
    </row>
    <row r="13" spans="1:3">
      <c r="A13" s="5" t="s">
        <v>178</v>
      </c>
      <c r="B13" s="55"/>
      <c r="C13" s="55"/>
    </row>
    <row r="19" spans="4:8">
      <c r="D19" t="str">
        <f t="shared" ref="D19:H22" si="0">UPPER(D17)</f>
        <v/>
      </c>
      <c r="E19" t="str">
        <f t="shared" si="0"/>
        <v/>
      </c>
      <c r="F19" t="str">
        <f t="shared" si="0"/>
        <v/>
      </c>
      <c r="G19" t="str">
        <f t="shared" si="0"/>
        <v/>
      </c>
      <c r="H19" t="str">
        <f t="shared" si="0"/>
        <v/>
      </c>
    </row>
    <row r="20" spans="4:8">
      <c r="D20" t="str">
        <f t="shared" si="0"/>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UPPER(D20)</f>
        <v/>
      </c>
      <c r="E22" t="str">
        <f t="shared" si="0"/>
        <v/>
      </c>
      <c r="F22" t="str">
        <f t="shared" si="0"/>
        <v/>
      </c>
      <c r="G22" t="str">
        <f t="shared" si="0"/>
        <v/>
      </c>
      <c r="H22" t="str">
        <f t="shared" si="0"/>
        <v/>
      </c>
    </row>
    <row r="23" spans="4:8">
      <c r="D23" t="str">
        <f t="shared" ref="D23:H24" si="1">UPPER(D21)</f>
        <v/>
      </c>
      <c r="E23" t="str">
        <f t="shared" si="1"/>
        <v/>
      </c>
      <c r="F23" t="str">
        <f t="shared" si="1"/>
        <v/>
      </c>
      <c r="G23" t="str">
        <f t="shared" si="1"/>
        <v/>
      </c>
      <c r="H23" t="str">
        <f t="shared" si="1"/>
        <v/>
      </c>
    </row>
    <row r="24" spans="4:8">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defaultColWidth="0" defaultRowHeight="14.45"/>
  <cols>
    <col min="1" max="1" width="72.85546875" customWidth="1"/>
    <col min="2" max="2" width="39.85546875" customWidth="1"/>
    <col min="3" max="3" width="96.42578125" customWidth="1"/>
    <col min="4" max="16384" width="11.42578125" hidden="1"/>
  </cols>
  <sheetData>
    <row r="1" spans="1:6" ht="26.1">
      <c r="A1" s="90" t="s">
        <v>179</v>
      </c>
      <c r="B1" s="90"/>
      <c r="C1" s="90"/>
    </row>
    <row r="2" spans="1:6">
      <c r="A2" s="20" t="s">
        <v>59</v>
      </c>
      <c r="B2" s="80" t="str">
        <f>'AUTOS NOTA 321'!B2:C2</f>
        <v>SINIESTRO   104368210 214963</v>
      </c>
      <c r="C2" s="81"/>
    </row>
    <row r="3" spans="1:6">
      <c r="A3" s="5" t="s">
        <v>61</v>
      </c>
      <c r="B3" s="55" t="str">
        <f>'AUTOS  NOTA 322'!B2:C2</f>
        <v xml:space="preserve">11001-3103-040-2024-00573-00  </v>
      </c>
      <c r="C3" s="55"/>
    </row>
    <row r="4" spans="1:6">
      <c r="A4" s="5" t="s">
        <v>62</v>
      </c>
      <c r="B4" s="55" t="str">
        <f>'AUTOS  NOTA 322'!B3:C3</f>
        <v>JUZGADO CUARENTA CIVIL DEL CIRCUITO DE BOGOTÁ</v>
      </c>
      <c r="C4" s="55"/>
    </row>
    <row r="5" spans="1:6" ht="15" customHeight="1">
      <c r="A5" s="5" t="s">
        <v>63</v>
      </c>
      <c r="B5" s="55" t="str">
        <f>'AUTOS  NOTA 322'!B4:C4</f>
        <v>ALLIANZ SEGUROS S.A.
SEGUROS COMERCIALES BOLÍVAR S.A.
CHUBB SEGUROS COLOMBIA S.A.</v>
      </c>
      <c r="C5" s="55"/>
    </row>
    <row r="6" spans="1:6" ht="15" customHeight="1">
      <c r="A6" s="5" t="s">
        <v>64</v>
      </c>
      <c r="B6" s="55" t="str">
        <f>'AUTOS  NOTA 322'!B5:C5</f>
        <v xml:space="preserve">GAS ZIPA S.A.S., E.S.P </v>
      </c>
      <c r="C6" s="55"/>
    </row>
    <row r="7" spans="1:6">
      <c r="A7" s="5" t="s">
        <v>65</v>
      </c>
      <c r="B7" s="55" t="str">
        <f>'AUTOS  NOTA 322'!B6:C6</f>
        <v>DEMANDA DIRECTA</v>
      </c>
      <c r="C7" s="55"/>
    </row>
    <row r="8" spans="1:6">
      <c r="A8" s="5" t="s">
        <v>180</v>
      </c>
      <c r="B8" s="121">
        <f>'AUTOS NOTA 324-478'!B20:C20</f>
        <v>1034003010</v>
      </c>
      <c r="C8" s="121"/>
    </row>
    <row r="9" spans="1:6">
      <c r="A9" s="5" t="s">
        <v>181</v>
      </c>
      <c r="B9" s="55"/>
      <c r="C9" s="55"/>
    </row>
    <row r="10" spans="1:6" ht="111" customHeight="1">
      <c r="A10" s="5" t="s">
        <v>182</v>
      </c>
      <c r="B10" s="55"/>
      <c r="C10" s="55"/>
    </row>
    <row r="11" spans="1:6" ht="21" customHeight="1">
      <c r="A11" s="122"/>
      <c r="B11" s="122"/>
      <c r="C11" s="122"/>
      <c r="E11" t="s">
        <v>117</v>
      </c>
      <c r="F11" s="22">
        <v>0.7</v>
      </c>
    </row>
    <row r="12" spans="1:6" hidden="1">
      <c r="A12" s="123"/>
      <c r="B12" s="123"/>
      <c r="C12" s="123"/>
      <c r="E12" t="s">
        <v>119</v>
      </c>
      <c r="F12" s="23">
        <v>0.3</v>
      </c>
    </row>
    <row r="13" spans="1:6" ht="18.600000000000001">
      <c r="A13" s="124" t="s">
        <v>183</v>
      </c>
      <c r="B13" s="124"/>
      <c r="C13" s="124"/>
    </row>
    <row r="14" spans="1:6">
      <c r="A14" s="37" t="s">
        <v>120</v>
      </c>
      <c r="B14" s="95" t="s">
        <v>121</v>
      </c>
      <c r="C14" s="96"/>
    </row>
    <row r="15" spans="1:6" ht="29.1">
      <c r="A15" s="21" t="s">
        <v>124</v>
      </c>
      <c r="B15" s="125">
        <f>((C17+C18+C20+C21+C25+C23+C27+C29+C24+C28)-C32)*C31*C33</f>
        <v>1000000000</v>
      </c>
      <c r="C15" s="125"/>
    </row>
    <row r="16" spans="1:6">
      <c r="A16" s="7" t="s">
        <v>125</v>
      </c>
      <c r="B16" s="126" t="s">
        <v>112</v>
      </c>
      <c r="C16" s="127"/>
    </row>
    <row r="17" spans="1:3">
      <c r="A17" s="93"/>
      <c r="B17" s="35" t="s">
        <v>113</v>
      </c>
      <c r="C17" s="30">
        <v>1000000000</v>
      </c>
    </row>
    <row r="18" spans="1:3">
      <c r="A18" s="94"/>
      <c r="B18" s="35" t="s">
        <v>114</v>
      </c>
      <c r="C18" s="30">
        <v>0</v>
      </c>
    </row>
    <row r="19" spans="1:3">
      <c r="A19" s="94"/>
      <c r="B19" s="100" t="s">
        <v>126</v>
      </c>
      <c r="C19" s="101"/>
    </row>
    <row r="20" spans="1:3">
      <c r="A20" s="94"/>
      <c r="B20" s="35" t="s">
        <v>115</v>
      </c>
      <c r="C20" s="30">
        <v>0</v>
      </c>
    </row>
    <row r="21" spans="1:3" ht="29.1">
      <c r="A21" s="94"/>
      <c r="B21" s="35" t="s">
        <v>127</v>
      </c>
      <c r="C21" s="30">
        <v>0</v>
      </c>
    </row>
    <row r="22" spans="1:3">
      <c r="A22" s="94"/>
      <c r="B22" s="100" t="s">
        <v>128</v>
      </c>
      <c r="C22" s="101"/>
    </row>
    <row r="23" spans="1:3">
      <c r="A23" s="94"/>
      <c r="B23" s="35" t="s">
        <v>129</v>
      </c>
      <c r="C23" s="30">
        <v>0</v>
      </c>
    </row>
    <row r="24" spans="1:3">
      <c r="A24" s="94"/>
      <c r="B24" s="35" t="s">
        <v>113</v>
      </c>
      <c r="C24" s="30">
        <v>0</v>
      </c>
    </row>
    <row r="25" spans="1:3">
      <c r="A25" s="94"/>
      <c r="B25" s="35" t="s">
        <v>114</v>
      </c>
      <c r="C25" s="30">
        <v>0</v>
      </c>
    </row>
    <row r="26" spans="1:3">
      <c r="A26" s="94"/>
      <c r="B26" s="100" t="s">
        <v>130</v>
      </c>
      <c r="C26" s="101"/>
    </row>
    <row r="27" spans="1:3">
      <c r="A27" s="94"/>
      <c r="B27" s="35"/>
      <c r="C27" s="30"/>
    </row>
    <row r="28" spans="1:3">
      <c r="A28" s="94"/>
      <c r="B28" s="35" t="s">
        <v>113</v>
      </c>
      <c r="C28" s="30">
        <v>0</v>
      </c>
    </row>
    <row r="29" spans="1:3">
      <c r="A29" s="94"/>
      <c r="B29" s="35" t="s">
        <v>114</v>
      </c>
      <c r="C29" s="30">
        <v>0</v>
      </c>
    </row>
    <row r="30" spans="1:3">
      <c r="A30" s="94"/>
      <c r="B30" s="100" t="s">
        <v>131</v>
      </c>
      <c r="C30" s="101"/>
    </row>
    <row r="31" spans="1:3">
      <c r="A31" s="94"/>
      <c r="B31" s="35" t="s">
        <v>132</v>
      </c>
      <c r="C31" s="31">
        <v>1</v>
      </c>
    </row>
    <row r="32" spans="1:3">
      <c r="A32" s="94"/>
      <c r="B32" s="35" t="s">
        <v>70</v>
      </c>
      <c r="C32" s="32">
        <v>0</v>
      </c>
    </row>
    <row r="33" spans="1:3">
      <c r="A33" s="94"/>
      <c r="B33" s="35" t="s">
        <v>134</v>
      </c>
      <c r="C33" s="31">
        <v>1</v>
      </c>
    </row>
    <row r="34" spans="1:3">
      <c r="A34" s="24" t="s">
        <v>135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42578125" customWidth="1"/>
    <col min="13" max="13" width="16" customWidth="1"/>
  </cols>
  <sheetData>
    <row r="1" spans="1:15">
      <c r="A1" s="9" t="s">
        <v>71</v>
      </c>
      <c r="B1" t="s">
        <v>76</v>
      </c>
      <c r="C1" s="9" t="s">
        <v>78</v>
      </c>
      <c r="D1" s="9" t="s">
        <v>184</v>
      </c>
      <c r="E1" s="3" t="s">
        <v>84</v>
      </c>
      <c r="F1" s="2" t="s">
        <v>117</v>
      </c>
      <c r="G1" s="4">
        <v>0</v>
      </c>
      <c r="H1" t="s">
        <v>185</v>
      </c>
      <c r="I1" t="s">
        <v>186</v>
      </c>
      <c r="K1" t="s">
        <v>187</v>
      </c>
      <c r="L1" s="28" t="s">
        <v>188</v>
      </c>
      <c r="M1" t="s">
        <v>72</v>
      </c>
      <c r="N1" t="s">
        <v>117</v>
      </c>
      <c r="O1" t="s">
        <v>189</v>
      </c>
    </row>
    <row r="2" spans="1:15">
      <c r="A2" t="s">
        <v>72</v>
      </c>
      <c r="B2" t="s">
        <v>146</v>
      </c>
      <c r="C2" t="s">
        <v>190</v>
      </c>
      <c r="D2" s="2" t="s">
        <v>191</v>
      </c>
      <c r="E2" s="1" t="s">
        <v>85</v>
      </c>
      <c r="F2" s="2" t="s">
        <v>121</v>
      </c>
      <c r="G2" s="4">
        <v>0.7</v>
      </c>
      <c r="H2" t="s">
        <v>30</v>
      </c>
      <c r="I2" t="s">
        <v>192</v>
      </c>
      <c r="K2" t="s">
        <v>10</v>
      </c>
      <c r="L2" s="28" t="s">
        <v>12</v>
      </c>
      <c r="M2" t="s">
        <v>193</v>
      </c>
      <c r="N2" t="s">
        <v>119</v>
      </c>
      <c r="O2" t="s">
        <v>146</v>
      </c>
    </row>
    <row r="3" spans="1:15">
      <c r="A3" t="s">
        <v>193</v>
      </c>
      <c r="C3" t="s">
        <v>194</v>
      </c>
      <c r="D3" s="2" t="s">
        <v>195</v>
      </c>
      <c r="E3" s="1" t="s">
        <v>196</v>
      </c>
      <c r="F3" s="2" t="s">
        <v>119</v>
      </c>
      <c r="G3" s="4">
        <v>0.3</v>
      </c>
      <c r="H3" t="s">
        <v>197</v>
      </c>
      <c r="I3" t="s">
        <v>198</v>
      </c>
      <c r="L3" s="28" t="s">
        <v>199</v>
      </c>
      <c r="M3" t="s">
        <v>200</v>
      </c>
      <c r="N3" t="s">
        <v>121</v>
      </c>
    </row>
    <row r="4" spans="1:15">
      <c r="A4" t="s">
        <v>200</v>
      </c>
      <c r="C4" t="s">
        <v>201</v>
      </c>
      <c r="E4" s="1" t="s">
        <v>202</v>
      </c>
      <c r="H4" t="s">
        <v>203</v>
      </c>
      <c r="I4" t="s">
        <v>36</v>
      </c>
      <c r="L4" t="s">
        <v>204</v>
      </c>
    </row>
    <row r="5" spans="1:15">
      <c r="A5" t="s">
        <v>205</v>
      </c>
      <c r="E5" s="1" t="s">
        <v>206</v>
      </c>
      <c r="H5" t="s">
        <v>207</v>
      </c>
      <c r="I5" t="s">
        <v>208</v>
      </c>
      <c r="L5" s="28" t="s">
        <v>209</v>
      </c>
    </row>
    <row r="6" spans="1:15">
      <c r="E6" s="1" t="s">
        <v>210</v>
      </c>
      <c r="I6" t="s">
        <v>211</v>
      </c>
      <c r="L6" s="28" t="s">
        <v>212</v>
      </c>
    </row>
    <row r="7" spans="1:15">
      <c r="E7" s="1" t="s">
        <v>213</v>
      </c>
      <c r="I7" t="s">
        <v>214</v>
      </c>
      <c r="L7" s="28" t="s">
        <v>215</v>
      </c>
    </row>
    <row r="8" spans="1:15">
      <c r="E8" s="1" t="s">
        <v>216</v>
      </c>
      <c r="L8" s="28" t="s">
        <v>128</v>
      </c>
    </row>
    <row r="9" spans="1:15">
      <c r="L9" s="28" t="s">
        <v>217</v>
      </c>
    </row>
    <row r="10" spans="1:15">
      <c r="L10" s="28" t="s">
        <v>218</v>
      </c>
    </row>
    <row r="11" spans="1:15">
      <c r="L11" s="28" t="s">
        <v>219</v>
      </c>
    </row>
    <row r="12" spans="1:15">
      <c r="L12" s="28" t="s">
        <v>220</v>
      </c>
    </row>
    <row r="13" spans="1:15">
      <c r="L13" s="28" t="s">
        <v>221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3A022-14CF-46D5-8131-E943E7D1100E}"/>
</file>

<file path=customXml/itemProps2.xml><?xml version="1.0" encoding="utf-8"?>
<ds:datastoreItem xmlns:ds="http://schemas.openxmlformats.org/officeDocument/2006/customXml" ds:itemID="{40A28064-E7EB-471E-8ADB-894660FBB5BB}"/>
</file>

<file path=customXml/itemProps3.xml><?xml version="1.0" encoding="utf-8"?>
<ds:datastoreItem xmlns:ds="http://schemas.openxmlformats.org/officeDocument/2006/customXml" ds:itemID="{8D4239CF-636B-4907-A4B8-9D5ACB36E6D9}"/>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2025-07-14T23:02:15Z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