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mc:AlternateContent xmlns:mc="http://schemas.openxmlformats.org/markup-compatibility/2006">
    <mc:Choice Requires="x15">
      <x15ac:absPath xmlns:x15ac="http://schemas.microsoft.com/office/spreadsheetml/2010/11/ac" url="C:\Users\Angela Maria Arango\Downloads\"/>
    </mc:Choice>
  </mc:AlternateContent>
  <xr:revisionPtr revIDLastSave="0" documentId="13_ncr:1_{88DF8C9F-5E9C-4AFA-9105-772A7B53C0B9}" xr6:coauthVersionLast="47" xr6:coauthVersionMax="47" xr10:uidLastSave="{00000000-0000-0000-0000-000000000000}"/>
  <bookViews>
    <workbookView xWindow="-120" yWindow="-120" windowWidth="29040" windowHeight="15720" activeTab="2" xr2:uid="{00000000-000D-0000-FFFF-FFFF00000000}"/>
  </bookViews>
  <sheets>
    <sheet name="AUTOS  NOTA 322" sheetId="1" r:id="rId1"/>
    <sheet name="AUTOS NOTA 321" sheetId="7" r:id="rId2"/>
    <sheet name="AUTOS NOTA 324-478" sheetId="8" r:id="rId3"/>
    <sheet name="TASACION " sheetId="10" state="hidden" r:id="rId4"/>
    <sheet name="AUTOS NOTA 325" sheetId="9" r:id="rId5"/>
    <sheet name="CONCEPTO DE CONCILIACIÓN 330 " sheetId="11" r:id="rId6"/>
    <sheet name="CAMBIO DE CONTINGENCIA 423" sheetId="12" r:id="rId7"/>
    <sheet name="Hoja2" sheetId="6" state="hidden" r:id="rId8"/>
  </sheets>
  <externalReferences>
    <externalReference r:id="rId9"/>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11" l="1"/>
  <c r="B7" i="12"/>
  <c r="B7" i="11"/>
  <c r="B6" i="12"/>
  <c r="B5" i="12"/>
  <c r="B4" i="12"/>
  <c r="B3" i="12"/>
  <c r="B3" i="9"/>
  <c r="B2" i="12"/>
  <c r="B2" i="8"/>
  <c r="B6" i="11"/>
  <c r="B5" i="11"/>
  <c r="B4" i="11"/>
  <c r="B4" i="7"/>
  <c r="B5" i="7"/>
  <c r="B3" i="11"/>
  <c r="B2" i="11"/>
  <c r="B20" i="8"/>
  <c r="B40" i="8" s="1"/>
  <c r="B34" i="12"/>
  <c r="B15" i="12"/>
  <c r="H22" i="11"/>
  <c r="H24" i="11" s="1"/>
  <c r="F21" i="11"/>
  <c r="F23" i="11" s="1"/>
  <c r="H20" i="11"/>
  <c r="G20" i="11"/>
  <c r="G22" i="11" s="1"/>
  <c r="G24" i="11" s="1"/>
  <c r="F20" i="11"/>
  <c r="F22" i="11" s="1"/>
  <c r="F24" i="11" s="1"/>
  <c r="E20" i="11"/>
  <c r="E22" i="11" s="1"/>
  <c r="E24" i="11" s="1"/>
  <c r="D20" i="11"/>
  <c r="D22" i="11" s="1"/>
  <c r="D24" i="11" s="1"/>
  <c r="H19" i="11"/>
  <c r="H21" i="11" s="1"/>
  <c r="H23" i="11" s="1"/>
  <c r="G19" i="11"/>
  <c r="G21" i="11" s="1"/>
  <c r="G23" i="11" s="1"/>
  <c r="F19" i="11"/>
  <c r="E19" i="11"/>
  <c r="E21" i="11" s="1"/>
  <c r="E23" i="11" s="1"/>
  <c r="D19" i="11"/>
  <c r="D21" i="11" s="1"/>
  <c r="D23" i="11" s="1"/>
  <c r="B10" i="9" l="1"/>
  <c r="B9" i="11"/>
  <c r="B8" i="12"/>
  <c r="B2" i="9"/>
  <c r="B8" i="9" l="1"/>
  <c r="B7" i="9"/>
  <c r="B6" i="9"/>
  <c r="B5" i="9"/>
  <c r="B4" i="9"/>
  <c r="B8" i="8"/>
  <c r="B7" i="8"/>
  <c r="B6" i="8"/>
  <c r="B5" i="8"/>
  <c r="B4" i="8"/>
  <c r="B3" i="8"/>
  <c r="B8" i="7"/>
  <c r="B6" i="7" l="1"/>
  <c r="B7" i="7"/>
  <c r="B3" i="7"/>
  <c r="B9" i="8"/>
  <c r="B11" i="9" l="1"/>
</calcChain>
</file>

<file path=xl/sharedStrings.xml><?xml version="1.0" encoding="utf-8"?>
<sst xmlns="http://schemas.openxmlformats.org/spreadsheetml/2006/main" count="325" uniqueCount="225">
  <si>
    <t>SOLICITUD DE ANTECEDENTES -ABOGADO EXTERNO-</t>
  </si>
  <si>
    <t>Radicado(23 digitos)</t>
  </si>
  <si>
    <t>Juzgado</t>
  </si>
  <si>
    <t>Demandado</t>
  </si>
  <si>
    <t xml:space="preserve">Demandante </t>
  </si>
  <si>
    <t>Tipo de vinculacion compañía</t>
  </si>
  <si>
    <t xml:space="preserve">Situcion Laboral </t>
  </si>
  <si>
    <t xml:space="preserve">Ocupado-trabajador cuenta ajena </t>
  </si>
  <si>
    <t xml:space="preserve">Motociclista </t>
  </si>
  <si>
    <t>AMPARO A AFECTAR</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</si>
  <si>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</si>
  <si>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</si>
  <si>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</si>
  <si>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</si>
  <si>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</si>
  <si>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</si>
  <si>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</si>
  <si>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</si>
  <si>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</si>
  <si>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</si>
  <si>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</si>
  <si>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</si>
  <si>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</si>
  <si>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</si>
  <si>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</si>
  <si>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</si>
  <si>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</si>
  <si>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</si>
  <si>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</si>
  <si>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</si>
  <si>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</si>
  <si>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</si>
  <si>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</si>
  <si>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</si>
  <si>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</si>
  <si>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</si>
  <si>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</si>
  <si>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</si>
  <si>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</si>
  <si>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</si>
  <si>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</si>
  <si>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</si>
  <si>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</si>
  <si>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</si>
  <si>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</si>
  <si>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</si>
  <si>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</si>
  <si>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</si>
  <si>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</si>
  <si>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</si>
  <si>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</si>
  <si>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</si>
  <si>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</si>
  <si>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</si>
  <si>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</si>
  <si>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</si>
  <si>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</si>
  <si>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</si>
  <si>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</si>
  <si>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</si>
  <si>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</si>
  <si>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</si>
  <si>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</si>
  <si>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</si>
  <si>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</si>
  <si>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</si>
  <si>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</si>
  <si>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</si>
  <si>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</si>
  <si>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</si>
  <si>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</si>
  <si>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</si>
  <si>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</si>
  <si>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</si>
  <si>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</si>
  <si>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</si>
  <si>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</si>
  <si>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</si>
  <si>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</si>
  <si>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</si>
  <si>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</si>
  <si>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</si>
  <si>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</si>
  <si>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</si>
  <si>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</si>
  <si>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</si>
  <si>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</si>
  <si>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</si>
  <si>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</si>
  <si>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</si>
  <si>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</si>
  <si>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</si>
  <si>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</si>
  <si>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</si>
  <si>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</si>
  <si>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</si>
  <si>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</si>
  <si>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</si>
  <si>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</si>
  <si>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</si>
  <si>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</si>
  <si>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</si>
  <si>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</si>
  <si>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</si>
  <si>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</si>
  <si>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</si>
  <si>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</si>
  <si>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</si>
  <si>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</si>
  <si>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</si>
  <si>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</si>
  <si>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</si>
  <si>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</si>
  <si>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</si>
  <si>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OTROS</t>
  </si>
  <si>
    <t>DEDUCIBLE</t>
  </si>
  <si>
    <t>Reserva CIA</t>
  </si>
  <si>
    <t xml:space="preserve">SI </t>
  </si>
  <si>
    <t>ALLIANZ</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</si>
  <si>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</si>
  <si>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</si>
  <si>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</si>
  <si>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</si>
  <si>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</si>
  <si>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</si>
  <si>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</si>
  <si>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JUZGADO</t>
  </si>
  <si>
    <t xml:space="preserve">RCE LESIONES </t>
  </si>
  <si>
    <t>RCC LESIONES</t>
  </si>
  <si>
    <t>CONCURRENCIA</t>
  </si>
  <si>
    <r>
      <t xml:space="preserve">INDIQUE LA PLACA- </t>
    </r>
    <r>
      <rPr>
        <sz val="11"/>
        <color rgb="FFFF0000"/>
        <rFont val="Calibri"/>
        <family val="2"/>
        <scheme val="minor"/>
      </rPr>
      <t>SUSTITUYA</t>
    </r>
  </si>
  <si>
    <t xml:space="preserve">CONCEPTO DE CONCILIACIÓN 330 </t>
  </si>
  <si>
    <t xml:space="preserve">SUMA SOLICITADA </t>
  </si>
  <si>
    <t>CAMBIO CONTINGENCIA PJ</t>
  </si>
  <si>
    <t xml:space="preserve">CONTINGENCIA ACTUAL </t>
  </si>
  <si>
    <t xml:space="preserve">CAMBIO DE CONTINGENCIA </t>
  </si>
  <si>
    <t xml:space="preserve">COMENTARIOS CAMBIO DE CONTINGENCIA </t>
  </si>
  <si>
    <t xml:space="preserve">ACTUALIZACION DE CONTINGENCIA  </t>
  </si>
  <si>
    <t>DEMANDADO</t>
  </si>
  <si>
    <t xml:space="preserve">DEMANDANTE </t>
  </si>
  <si>
    <t>TIPO DE VINCULACION COMPAÑÍA</t>
  </si>
  <si>
    <t xml:space="preserve">TIPO DE PERJUCIO </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</si>
  <si>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</si>
  <si>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</si>
  <si>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</si>
  <si>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</si>
  <si>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</si>
  <si>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</si>
  <si>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</si>
  <si>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</si>
  <si>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</si>
  <si>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</si>
  <si>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</si>
  <si>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</si>
  <si>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</si>
  <si>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</si>
  <si>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</si>
  <si>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</si>
  <si>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</si>
  <si>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t>RADICADO(23 DIGITOS)</t>
  </si>
  <si>
    <t>ASEGURADO</t>
  </si>
  <si>
    <t>NIT ASEGURADO</t>
  </si>
  <si>
    <t>PLACA VEHÍCULO ASEGURADO (SI APLICA)</t>
  </si>
  <si>
    <t>NO. PÓLIZA VINCULADA</t>
  </si>
  <si>
    <t>FECHA DE ASIGNACIÓN</t>
  </si>
  <si>
    <t>FECHA DE NOTIFICACIÓN</t>
  </si>
  <si>
    <t>FECHA DE CONTESTACION 
*RECOMENDACIÓN: FECHA MÁXIMA PARA CONTESTAR LA DEMANDA ACORDE A LO ESTIÚLADO EN LA NORMA.</t>
  </si>
  <si>
    <t>PRIORIDAD DEL FONDO</t>
  </si>
  <si>
    <t>ANTIFRAUDE</t>
  </si>
  <si>
    <t>Validar si en proceso se presentan alguna de las siguientes situaciones :</t>
  </si>
  <si>
    <t>Descripción</t>
  </si>
  <si>
    <t>SI / NO</t>
  </si>
  <si>
    <t xml:space="preserve">En caso de ser afirmativo, explicar: </t>
  </si>
  <si>
    <r>
      <rPr>
        <b/>
        <sz val="10"/>
        <color theme="1"/>
        <rFont val="Century Gothic"/>
        <family val="2"/>
      </rPr>
      <t>PJ</t>
    </r>
    <r>
      <rPr>
        <sz val="10"/>
        <color theme="1"/>
        <rFont val="Century Gothic"/>
        <family val="2"/>
      </rPr>
      <t xml:space="preserve"> - Exageración pretensiones materiales (lucro cesante y daño emergente).</t>
    </r>
  </si>
  <si>
    <t>Diferencia entre el lucro cesante y daño emergente pretendidos por los demandantes en el proceso judicial Vs tasacion objetivada.</t>
  </si>
  <si>
    <r>
      <rPr>
        <b/>
        <sz val="10"/>
        <color theme="1"/>
        <rFont val="Century Gothic"/>
        <family val="2"/>
      </rPr>
      <t xml:space="preserve">PJ </t>
    </r>
    <r>
      <rPr>
        <sz val="10"/>
        <color theme="1"/>
        <rFont val="Century Gothic"/>
        <family val="2"/>
      </rPr>
      <t>- Lesiones/circunstancias sin relación o inconsistentes con los hechos demandados.</t>
    </r>
  </si>
  <si>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</si>
  <si>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r>
      <rPr>
        <b/>
        <sz val="10"/>
        <color theme="1"/>
        <rFont val="Century Gothic"/>
        <family val="2"/>
      </rPr>
      <t xml:space="preserve">PJ </t>
    </r>
    <r>
      <rPr>
        <sz val="10"/>
        <color theme="1"/>
        <rFont val="Century Gothic"/>
        <family val="2"/>
      </rPr>
      <t>- Soportes de asegurados/terceros demandantes adulterados.</t>
    </r>
  </si>
  <si>
    <t>Documentos falsos aportados como pruabs; Vehículos con daños severos y no reportan lesionados; Médico de terceros (especializado), también está involucrado en otros diagnósticos;  ITP Irregularidad en el proceso de calificación; Diagnósticos médicos sin el debido sustento.</t>
  </si>
  <si>
    <r>
      <rPr>
        <b/>
        <sz val="10"/>
        <color theme="1"/>
        <rFont val="Century Gothic"/>
        <family val="2"/>
      </rPr>
      <t xml:space="preserve">PJ </t>
    </r>
    <r>
      <rPr>
        <sz val="10"/>
        <color theme="1"/>
        <rFont val="Century Gothic"/>
        <family val="2"/>
      </rPr>
      <t>- Demandantes involucrados en otros siniestros y procesos judiciales.</t>
    </r>
  </si>
  <si>
    <t xml:space="preserve">Procesos judiciales llevados a cabo en distintas ciudades con los mismos demandantes. </t>
  </si>
  <si>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</si>
  <si>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</si>
  <si>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t xml:space="preserve">Demandantes con vínculos consanguineos, de afinidad y/o amistad con el asegurado. </t>
  </si>
  <si>
    <r>
      <rPr>
        <b/>
        <sz val="10"/>
        <color theme="1"/>
        <rFont val="Century Gothic"/>
        <family val="2"/>
      </rPr>
      <t xml:space="preserve">PJ </t>
    </r>
    <r>
      <rPr>
        <sz val="10"/>
        <color theme="1"/>
        <rFont val="Century Gothic"/>
        <family val="2"/>
      </rPr>
      <t>- Sumas elevadas aseguradas con respecto a la ocupación desarrollada del asegurado.</t>
    </r>
  </si>
  <si>
    <t xml:space="preserve">Prima contratada alta comparada con los ingresos reales del asegurado; Valor del aseguro excesivo o con valor que supera lo devegado por el asegurado. </t>
  </si>
  <si>
    <r>
      <rPr>
        <b/>
        <sz val="10"/>
        <color theme="1"/>
        <rFont val="Century Gothic"/>
        <family val="2"/>
      </rPr>
      <t xml:space="preserve">PJ </t>
    </r>
    <r>
      <rPr>
        <sz val="10"/>
        <color theme="1"/>
        <rFont val="Century Gothic"/>
        <family val="2"/>
      </rPr>
      <t>- Reticencia</t>
    </r>
  </si>
  <si>
    <t>Lesiones y/o afectaciones del asegurado preexistentes.</t>
  </si>
  <si>
    <r>
      <rPr>
        <b/>
        <sz val="10"/>
        <color theme="1"/>
        <rFont val="Century Gothic"/>
        <family val="2"/>
      </rPr>
      <t>PJ</t>
    </r>
    <r>
      <rPr>
        <sz val="10"/>
        <color theme="1"/>
        <rFont val="Century Gothic"/>
        <family val="2"/>
      </rPr>
      <t xml:space="preserve"> - Reclamaciones presentadas durante la misma vigencia de la póliza por cisrcunsatancias similares. </t>
    </r>
  </si>
  <si>
    <t xml:space="preserve"> Múltiples reclamos por la misma pérdida y similar.</t>
  </si>
  <si>
    <r>
      <rPr>
        <b/>
        <sz val="10"/>
        <color theme="1"/>
        <rFont val="Century Gothic"/>
        <family val="2"/>
      </rPr>
      <t>PJ</t>
    </r>
    <r>
      <rPr>
        <sz val="10"/>
        <color theme="1"/>
        <rFont val="Century Gothic"/>
        <family val="2"/>
      </rPr>
      <t xml:space="preserve"> - El asegurado tiene más de un seguro de vida en la misma o con otras compañías.</t>
    </r>
  </si>
  <si>
    <t>Múltiples aseguramientos del mismo tipo.</t>
  </si>
  <si>
    <t>COMENTARIOS ABOGADO EXTERNO</t>
  </si>
  <si>
    <t>AUTORIZACIÓN COMPAÑÍA SUMA</t>
  </si>
  <si>
    <t xml:space="preserve">AUTORIZACIÓN COMPAÑÍA COMENTARIOS </t>
  </si>
  <si>
    <t>11001310301220250026800</t>
  </si>
  <si>
    <t>ALLIANZ SEGUROS S.A
JONATHAN ALBERTO RODRIGUEZ REYES (propietario del vehículo)
LUZ NIDIA MAHECHA TIQUE (conductora)</t>
  </si>
  <si>
    <t>LILIA BILBAO GOMEZ (victima directa)
DELFINA BILBAO GOMEZ (victima directa)
SONIA ALEJANDRA SANABRIA BILBAO (victima directa)</t>
  </si>
  <si>
    <t xml:space="preserve">LILIA BILBAO GOMEZ, DELFINA BILBAO GOMEZ  Y SONIA ALEJANDRA SANABRIA BILBAO </t>
  </si>
  <si>
    <t>LILIA BILBAO GOMEZ - C.C No. 51.980.139
DELFINA BILBAO GOMEZ - C.C.  No. 51.829.985
 SONIA ALEJANDRA SANABRIA BILBAO - C.C. No. 1.026.274.356</t>
  </si>
  <si>
    <t>Bogotá</t>
  </si>
  <si>
    <t>3186494540, 3118027611, 3154957413</t>
  </si>
  <si>
    <t>Lilia.bilbao.g@gmail.com
del.bilbao@gmail.com
sonny.sanabria11@gmail.com</t>
  </si>
  <si>
    <t>Sin información</t>
  </si>
  <si>
    <t xml:space="preserve">No aplica </t>
  </si>
  <si>
    <t xml:space="preserve">Sin información </t>
  </si>
  <si>
    <t>LILIA BILBAO GOMEZ - $3.537.617
DELFINA BILBAO GOMEZ - $2.500.000
 SONIA ALEJANDRA SANABRIA BILBAO - $4.400.00</t>
  </si>
  <si>
    <t>30 de septiembre de 2023</t>
  </si>
  <si>
    <t>19 de febrero de 2024</t>
  </si>
  <si>
    <t>01 de marzo de 2024</t>
  </si>
  <si>
    <t>LQR991</t>
  </si>
  <si>
    <t>JUZGADO DOCE (12) CIVIL DEL CIRCUITO DE BOGOTÁ</t>
  </si>
  <si>
    <t>01 de julio de 2025</t>
  </si>
  <si>
    <t>16 de julio de 2025</t>
  </si>
  <si>
    <t>LILIA BILBAO GOMEZ – 30 de julio de 1969
DELFINA BILBAO GOMEZ – 12 de septiembre de 1966
 SONIA ALEJANDRA SANABRIA BILBAO – 11 de junio de 1991</t>
  </si>
  <si>
    <t>LILIA BILBAO GOMEZ – 54 años
DELFINA BILBAO GOMEZ – 57 años
 SONIA ALEJANDRA SANABRIA BILBAO – 32 años</t>
  </si>
  <si>
    <t>1. El 30 de septiembre de 2023, a las 14:00 horas, las señoras Lilia, Delfina y Sonia Bilbao se desplazaban como pasajeras en un taxi de placas WGL133, conducido por el Sr. Wilson Franco, por la Calle 9 Sur con Carrera 37 en Bogotá D.C. El taxi fue colisionado lateralmente por el vehículo de placas LQR991, conducido por la Sra. Luz Nidia Mahecha Tique.
2. En el IPAT No. A001575964,se indicó como causa la desobediencia de señales de tránsito por parte del conductor del vehículo LQR991.
3. Como consecuencia del accidente, las tres pasajeras del taxi sufrieron múltiples lesiones y fueron trasladadas a la Clínica Medical en donde se les diagnosticó traumatismos en cabeza, cuello, tórax, pelvis, hombros, columna y rodillas, con fracturas y esguinces en algunos casos.
4. Así las cosas, se otorgaron incapacidades médicas de la siguiente manera:(I) Lilia Bilbao: 3 días hospitalarios + 30 días extrahospitalarios; (II) Delfina Bilbao: 2 días hospitalarios; (III) Sonia Sanabria: 2 días hospitalarios + 3 días extrahospitalarios.
5. A su vez Lilia Bilbao fue intervenida quirúrgicamente por fractura de clavícula y recibió una incapacidad médico-legal definitiva de 50 días, además de una calificación de pérdida de capacidad laboral del 12.04%.
6. Delfina y Sonia Bilbao recibieron incapacidad médico-legal definitiva de 10 días cada una, sin secuelas.</t>
  </si>
  <si>
    <t>SINIESTRO   131818125 APL. 214995</t>
  </si>
  <si>
    <t>22437099/4088</t>
  </si>
  <si>
    <t>Desde las 00:00 horas del 16/09/2023 hasta las 24:00 horas del 15/09/2024.</t>
  </si>
  <si>
    <t>Se escala este caso al area de Bi, ya que se realizo ofrecimiento pero evidencio que no se pago la prima.</t>
  </si>
  <si>
    <t>La contingencia se califica como EVENTUAL, toda vez que, aunque la póliza Autos Clónico No. 022437099 / 4088 terminó automáticamente el 16 de septiembre de 2023 por falta de pago de la prima, subsiste el riesgo de que ofrecimientos o actuaciones propias de la compañía sean interpretados por el juez como manifestación de voluntad que configure cobertura frente a un hecho cuya responsabilidad del asegurado está acreditada.
Lo primero que debe tenerse en consideración es que la Póliza Autos Clónico No. 022437099 / 4088, cuyo asegurado es el señor Jonathan Alberto Rodríguez Reyes y se amparó el vehiculo de placas LQR991, presta cobertura material en tanto incluye un amparo de responsabilidad civil extracontractual que se pretende afectar en este proceso. Sin embargo, frente a la cobertura temporal, debe advertirse que, aunque el seguro fue expedido con vigencia del 16 de septiembre de 2023 al 15 de septiembre de 2024, el hecho de tránsito acaeció el 30 de septeimbre de 2023 y alegó su terminación automática desde el mismo 16 de septiembre de 2023 por mora en el pago de la prima por parte de el señor Jonathan Alberto Rodríguez Reyes, con fundamento en el articulo 1068 del Cco y en la cláusula contractual que dispuso expresamente: “se hace constar expresamente que sin el pago de la prima carecerá de validez la cobertura del seguro”. Lo cierto es que, estará en tela de juicio y dependerá del debate probatorio el que el Despacho determine si existieron pagos, ofrecimientos o actuaciones de la aseguradora  (Como en este caso existieron, en tanto la compañía efectuó un pago por pérdida parcial de daños el 2 de febrero de 2024) de los que puedan interpretarse que, siendo el contrato de seguro un acto jurídico consensual, esa misma voluntad determinó la existencia y cobertura del seguro al hecho de transito ocurrido dentro del mes siguiente a su expedición. En esa medida, la definición de la cobertura temporal no se agota en la estipulación legal y contractual, sino que dependerá de la valoración e interpretación que el juez haga de dichos pagos, mismos que serán objeto de prueba ante eventuales manifestaciones que se hagan en los interrogatorios de parte o pruebas testimoniales solicitadas.
Frente a la responsabilidad del asegurado, esta se encuentra debidamente acreditada por las siguientes razones: (i) obra en el expediente “Informe Policial de accidente de tránsito no. A001575964” del 30 de septiembre de 2023 en el que se le codifica al vehículo asegurado la hipótesis 112 “No obedecer señales de tránsito – existe señal SR01 (PARE)”. (ii) Del croquis (Bosquejo Topográfico) adjunto al IPAT se acredita que, la vía, más exactamente en la intersección por donde transitaba el vehículo de placas LQR991 existía una señal de “PARE” que finalmente cruza sin precaución ocasionado el choque; Finalmente, (iii) Es preciso resaltar que la conducción de vehículos ha sido catalogada como una actividad peligrosa de acuerdo al artículo 2356 del Código Civil, es decir, la culpa de la persona que causó el hecho dañoso se presume o incluso, ante una neutralización analiza la causa más determinante y, por lo tanto, sólo puede exonerarse de responsabilidad demostrando una causa extraña. Sin embargo, dentro del caso de marras no se observa configurada una causa extraña, esto es, fuerza mayor, hecho de un tercero o hecho exclusivo de la víctima. Por este motivo dado que estamos ante una actividad peligrosa sin una causa extraña que exonere la responsabilidad, es jurídicamente aceptado llegar a la conclusión de que la responsabilidad del vehículo asegurado está acreditada. Sin embargo, la contingencia se califica como eventual en tanto como se advirtió, aunque la póliza Autos Clónico No. 022437099 / 4088 terminó automáticamente el 16 de septiembre de 2023 por falta de pago de la prima, subsiste el riesgo de que ofrecimientos o actuaciones propias de la compañía sean interpretados por el juez como manifestación de voluntad que configure cobertura frente a un hecho cuya responsabilidad del asegurado está acreditada.
Lo anterior sin perjuicio del carácter contingente del proceso.</t>
  </si>
  <si>
    <t>Como liquidación objetiva de perjuicios se tasa en la suma de $ 80.494.885 a la fecha de esta liquidación. Lo anterior, con base en los siguientes fundamentos:
1.	Lucro Cesante: Se fija la suma de $34.094.885 discriminado de la siguiente manera: 
-	En favor de Lilia Bilbao Gomez (Victima directa):   Se fija la suma de $33.339.553, de lo cual $4.106.479, corresponde al lucro cesante consolidado, el cual fue calculado desde el hecho y hasta la presentación de este informe. En cuanto al lucro cesante futuro se estima la suma de $ 29.293.074, desde el día siguiente y hasta la expectativa de vida de la demandante (Res 1555/10). Así mismo, para el cálculo se tuvo en cuenta que la demandante aporta un dictamen de pérdida de capacidad laboral expedido por la Junta Regional de Calificación de Cundinamarca con un porcentaje del 12,04%. Adicionalmente, aunque la demandante manifiesta haber percibido un salario mensual de $3.537.617 al momento del accidente, no allegó prueba alguna que acredite el ejercicio de una actividad económica o la percepción efectiva de dichos ingresos. Por tanto, y conforme al criterio jurisprudencial de la sentencia SC3919 2021(M.P. Octavio Augusto Tejeiro Duque), se presume que percibía el salario mínimo legal mensual vigente al momento en que se configuró el daño, este ultimo al cual se le aplicó el PCL quedando en un IBL del $171.389. No se tuvo en cuenta aumentar el 25% por prestaciones sociales y tampoco se le redujo el 25% por gastos personales, en tanto se trata de una IPT.
-	En favor de Delfina Bilbao Gomez (Victima directa):  Se fija la suma de $ 386.666 correspondiente al lucro cesante consolidado con respecto a los 10 días de incapacidad médico legal provisional determinados por parte del instituto nacional de medicina legal y ciencias forenses, en informe pericial de clínica forense número UBBOGUP-DRBO-35785-2023. Adicionalmente, aunque la demandante manifiesta haber percibido un salario mensual de $2.500.000 al momento del accidente, no allegó prueba alguna que acredite el ejercicio de una actividad económica o la percepción efectiva de dichos ingresos. Por tanto, y conforme al criterio jurisprudencial de la sentencia SC3919 2021(M.P. Octavio Augusto Tejeiro Duque), se presume que percibía el salario mínimo legal mensual vigente al momento en que se configuró el daño. No se reconoce lucro cesante futuro en la medida en que no se prueba disminución en la capacidad laboral. 
-	En favor de Sonia Alejandra Sanabria Bilbao (Victima directa):  Se fija la suma de $ 386.666 correspondiente al lucro cesante consolidado con respecto a los 10 días de incapacidad médico legal provisional determinados por parte del instituto nacional de medicina legal y ciencias forenses, en informe pericial de clínica forense número UBBOGUP-DRBO-35784-2023. Adicionalmente, aunque la demandante manifiesta haber percibido un salario mensual de $ 4.400.000 al momento del accidente, no allegó prueba alguna que acredite el ejercicio de una actividad económica o la percepción efectiva de dichos ingresos. Por tanto, y conforme al criterio jurisprudencial de la sentencia SC3919 2021(M.P. Octavio Augusto Tejeiro Duque), se presume que percibía el salario mínimo legal mensual vigente al momento en que se configuró el daño. No se reconoce lucro cesante futuro en la medida en que no se prueba disminución en la capacidad laboral. 
2.	Daño moral:  Se fija la suma de $ 46.400.000 discriminado de la siguiente manera: 
-	En favor de Lilia Bilbao Gomez (Victima directa):   Se fija la suma de $23.200.000, teniendo en cuenta que, de la revisión del expediente, se constató que el daño sufrido por la señora Lilia Bilbao consistió en trauma craneoencefálico con pérdida de conciencia no cuantificada, recuperación posterior con cefalea intensa y dolor cervical, trauma contundente en hombro y brazo izquierdo, escoriaciones y limitación funcional en hombro izquierdo, así como dolor en área cervical, tórax y pelvis, con afectación en la cara lateral izquierda del tórax, de conformidad con la historia clínica. Como parámetro de tasación se tomó la sentencia SC780-2020, en la que se fijó el daño moral para la víctima directa en treinta millones de pesos ($30.000.000) por lesiones de mediana gravedad —trauma craneano y fractura frontal— sufridas mientras se transportaba como pasajera en un vehículo que cubría la ruta de Neiva a Florencia; y teniendo en cuenta, además, que conforme al principio de congruencia procesal, el Juzgado no podrá reconocer una suma superior a la solicitada por la parte demandante.
-	En favor de Delfina Bilbao Gomez (Victima directa):  Se fija la suma de $ 11.600.000, teniendo en cuenta que, de la revisión del expediente, se constató que el daño sufrido por la señora Delfina Bilbao consistió en trauma contundente en área cervical, columna dorsal y lumbar, limitación funcional para movilidad del cuello y lumbar, por cinética del evento presenta trauma y dolor en área del tórax y pelvis, de conformidad con la historia clínica. Como parámetro de tasación se tomó la sentencia SC780-2020, en la que se fijó el daño moral para la víctima directa en treinta millones de pesos ($30.000.000) por lesiones de mediana gravedad —trauma craneano y fractura frontal— sufridas mientras se transportaba como pasajera en un vehículo que cubría la ruta de Neiva a Florencia; ; y teniendo en cuenta, además, que conforme al principio de congruencia procesal, el Juzgado no podrá reconocer una suma superior a la solicitada por la parte demandante.
-	En favor de Sonia Alejandra Sanabria Bilbao (Victima directa): Se fija la suma de $ 11.600.000, teniendo en cuenta que, de la revisión del expediente, se constató que el daño sufrido por la señora Sonia Sanabria consistió en politraumatismo con trauma contundente en rodilla bilateral, escoriaciones locales y limitación funcional, de rodillas, por cinética del evento presenta trauma y dolor en área cervical, tórax y pelvis, dolor cervical y en cara lateral izquierda del tórax, de conformidad con la historia clínica. Como parámetro de tasación se tomó la sentencia SC780-2020, en la que se fijó el daño moral para la víctima directa en treinta millones de pesos ($30.000.000) por lesiones de mediana gravedad —trauma craneano y fractura frontal— sufridas mientras se transportaba como pasajera en un vehículo que cubría la ruta de Neiva a Florencia; ; y teniendo en cuenta, además, que conforme al principio de congruencia procesal, el Juzgado no podrá reconocer una suma superior a la solicitada por la parte demandante.
3.	Daño a la salud: No se reconocerá suma alguna por concepto del denominado “daño a la salud” pretendido por las demandantes. En primer lugar, debe advertirse que esta figura no corresponde a una tipología de perjuicios consolidada y reconocida de manera pacífica por la Corte Suprema de Justicia. Por el contrario, su desarrollo ha sido limitado y objeto de pronunciamientos aislados en los que se ha entendido como las deficiencias físicas, intelectuales, orgánicas o sensoriales que sufre la víctima de manera inmediata, así como las secuelas que permanecen después de finalizado el proceso de curación, en cuanto repercuten directamente en el cuerpo o la psiquis del afectado. Circunstancia que tampoco está demostrada en el proceso. De hecho, la jurisprudencia ha precisado que el daño a la salud no se confunde con los demás perjuicios que emergen del hecho antijurídico, pues no busca compensar quebrantos emocionales, privaciones de actividades cotidianas, ganancias dejadas de percibir ni gastos derivados del hecho dañoso. Su alcance se restringe exclusivamente a la afectación del derecho fundamental a la salud, palpable a través de lesiones temporales o secuelas que demandan la necesidad de acceder a servicios médicos y tratamientos. En ese sentido, lo reclamado por las actoras bajo la denominación de “daño a la salud” en realidad corresponde al ámbito indemnizatorio tradicionalmente comprendido en la categoría de daño a la vida de relación que no fue objeto de petición ni de debate en este proceso. Por lo tanto, la pretensión carece de soporte jurídico y probatorio, razón por la cual no procede su reconocimiento.
4.	Deducible: La Póliza Autos Clónico No. 022437099 / 4088 con un valor asegurado de $4.000.000.000,00 no cuenta con deducible pactado para el amparo de RCE.</t>
  </si>
  <si>
    <t xml:space="preserve">A.	EXCEPCIONES DE FONDO RESPECTO A LA RESPONSABILIDAD POR EL ACCIDENTE DE TRÁNSITO Y LOS PERJUICIOS ALEGADOS
1.	INEXISTENCIA DE RESPONSABILIDAD POR LA NO ACREDITACIÓN DE LOS ELEMENTOS DE LA RESPONSABILIDAD CIVIL EXTRACONTRACTUAL – EL IPAT NO ES MEDIO DE PRUEBA FEHACIENTE.
2.	INEXISTENCIA DE RESPONSABILIDAD POR LA FALTA DE ACREDITACIÓN DEL NEXO CAUSAL.
3.	ANULACIÓN DE LA PRESUNCIÓN DE CULPA COMO CONSECUENCIA DE LA CONCURRENCIA DE ACTIVIDADES PELIGROSAS.
4.	REDUCCIÓN DE LA INDEMINIZACIÓN COMO CONSENCUENCIA DE LA CONDUCTA DE LAS VICTIMAS EN LA CAUSACIÓN DEL DAÑO.
5.	IMPROCEDENCIA DEL RECONOCIMIENTO DEL LUCRO CESANTE PRETENDIDO POR LAS DEMANDANTES.
6.	TASACIÓN INDEBIDA E INJUSTIFICADA DE LOS SUPUESTOS PERJUICIOS MORALES PRETENDIDOS POR LAS DEMANDANTES
7.	IMPROCEDENCIA DE RECONOCIMIENTO DE DAÑO A LA SALUD.
8.	REDUCCIÓN DE LA CONDENA POR CONCURRENCIA DE CULPAS 
B.	EXCEPCIONES DE FONDO FRENTE AL CONTRATO DE SEGURO
1.	FALTA DE LEGITIMACIÓN EN LA CAUSA POR PASIVA POR PARTE DE ALLIANZ SEGUROS S.A.
2.	INEXISTENCIA DE OBLIGACIÓN A INDEMNIZAR POR TERMINACIÓN AUTOMÁTICA DEL CONTRATO DE SEGURO POR MORA EN EL PAGO DE LA PRIMA
3.	SUBSIDIARIA: INEXISTENCIA DE OBLIGACIÓN DE INDEMNIZAR POR INCUMPLIMIENTO DE LAS CARGAS DEL ARTÍCULO 1077 DEL CÓDIGO DE COMERCIO.
4.	EL DOLO Y CULPA GRAVE EN LA OCURRENCIA DEL SINIESTRO SE ENCUENTRA PLENAMENTE EXCLUIDO EN LA PÓLIZA DE SEGURO. 
5.	RIESGOS EXPRESAMENTE EXCLUIDOS EN LA PÓLIZA AUTOS CLONICO No. 022437099 / 4088.
6.	CARÁCTER EXCLUSIVAMENTE INDEMNIZATORIO DEL CONTRATO DE SEGURO.
7.	EN CUALQUIER CASO, DE NINGUNA FORMA SE PODRÁ EXCEDER EL LÍMITE DEL VALOR ASEGURADO
8.	INEXISTENCIA DE SOLIDARIDAD ENTRE ASEGURADORA ALLIANZ SEGUROS S.A. Y LOS CODEMANDADOS
9.	GENERICA O INOMINADA </t>
  </si>
  <si>
    <t>15 de agosto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</si>
</sst>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 #,##0;[Red]\-&quot;$&quot;\ #,##0"/>
    <numFmt numFmtId="42" formatCode="_-&quot;$&quot;\ * #,##0_-;\-&quot;$&quot;\ * #,##0_-;_-&quot;$&quot;\ * &quot;-&quot;_-;_-@_-"/>
    <numFmt numFmtId="44" formatCode="_-&quot;$&quot;\ * #,##0.00_-;\-&quot;$&quot;\ * #,##0.00_-;_-&quot;$&quot;\ * &quot;-&quot;??_-;_-@_-"/>
    <numFmt numFmtId="164" formatCode="&quot;$&quot;\ #,##0"/>
  </numFmts>
  <fonts count="15"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b/>
      <sz val="20"/>
      <color theme="0"/>
      <name val="Calibri"/>
      <family val="2"/>
      <scheme val="minor"/>
    </font>
    <font>
      <sz val="10"/>
      <name val="Calibri"/>
      <family val="2"/>
      <scheme val="minor"/>
    </font>
    <font>
      <b/>
      <sz val="10"/>
      <color theme="0"/>
      <name val="Century Gothic"/>
      <family val="2"/>
    </font>
    <font>
      <sz val="10"/>
      <color theme="1"/>
      <name val="Century Gothic"/>
      <family val="2"/>
    </font>
    <font>
      <b/>
      <sz val="10"/>
      <color theme="1"/>
      <name val="Century Gothic"/>
      <family val="2"/>
    </font>
    <font>
      <sz val="11"/>
      <color rgb="FF000000"/>
      <name val="Calibri"/>
      <family val="2"/>
      <scheme val="minor"/>
    </font>
  </fonts>
  <fills count="11">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
      <patternFill patternType="solid">
        <fgColor rgb="FFFFFF00"/>
        <bgColor indexed="64"/>
      </patternFill>
    </fill>
    <fill>
      <patternFill patternType="solid">
        <fgColor rgb="FFFFFFFF"/>
        <bgColor rgb="FF000000"/>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44" fontId="1" fillId="0" borderId="0" applyFont="0" applyFill="0" applyBorder="0" applyAlignment="0" applyProtection="0"/>
  </cellStyleXfs>
  <cellXfs count="132">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4" fillId="7" borderId="1" xfId="1" applyFont="1" applyFill="1" applyBorder="1" applyAlignment="1" applyProtection="1">
      <alignment horizontal="center" vertical="top"/>
      <protection locked="0"/>
    </xf>
    <xf numFmtId="0" fontId="2" fillId="0" borderId="2" xfId="0" applyFont="1" applyBorder="1" applyAlignment="1">
      <alignment horizontal="justify" vertical="top"/>
    </xf>
    <xf numFmtId="0" fontId="0" fillId="0" borderId="0" xfId="0" applyProtection="1">
      <protection locked="0"/>
    </xf>
    <xf numFmtId="9" fontId="0" fillId="0" borderId="0" xfId="2" applyFont="1" applyProtection="1">
      <protection locked="0"/>
    </xf>
    <xf numFmtId="9" fontId="0" fillId="0" borderId="0" xfId="0" applyNumberFormat="1" applyProtection="1">
      <protection locked="0"/>
    </xf>
    <xf numFmtId="42" fontId="0" fillId="0" borderId="0" xfId="0" applyNumberFormat="1" applyProtection="1">
      <protection locked="0"/>
    </xf>
    <xf numFmtId="9" fontId="0" fillId="0" borderId="0" xfId="1" applyNumberFormat="1" applyFont="1" applyProtection="1">
      <protection locked="0"/>
    </xf>
    <xf numFmtId="0" fontId="2" fillId="4" borderId="4" xfId="0" applyFont="1" applyFill="1" applyBorder="1" applyAlignment="1" applyProtection="1">
      <alignment horizontal="justify" vertical="top" wrapText="1"/>
      <protection locked="0"/>
    </xf>
    <xf numFmtId="0" fontId="5" fillId="2" borderId="8" xfId="0" applyFont="1" applyFill="1" applyBorder="1" applyAlignment="1" applyProtection="1">
      <alignment horizontal="justify" vertical="top"/>
      <protection locked="0"/>
    </xf>
    <xf numFmtId="0" fontId="11" fillId="8" borderId="9" xfId="0" applyFont="1" applyFill="1" applyBorder="1" applyAlignment="1" applyProtection="1">
      <alignment horizontal="center" vertical="center" wrapText="1"/>
      <protection locked="0"/>
    </xf>
    <xf numFmtId="0" fontId="11" fillId="8" borderId="10" xfId="0" applyFont="1" applyFill="1" applyBorder="1" applyAlignment="1" applyProtection="1">
      <alignment horizontal="center" vertical="center" wrapText="1"/>
      <protection locked="0"/>
    </xf>
    <xf numFmtId="0" fontId="12" fillId="0" borderId="1" xfId="0" applyFont="1" applyBorder="1" applyAlignment="1" applyProtection="1">
      <alignment horizontal="left" vertical="center" wrapText="1"/>
      <protection locked="0"/>
    </xf>
    <xf numFmtId="0" fontId="12" fillId="0" borderId="1" xfId="0" applyFont="1" applyBorder="1" applyAlignment="1" applyProtection="1">
      <alignment horizontal="center" vertical="center"/>
      <protection locked="0"/>
    </xf>
    <xf numFmtId="0" fontId="12" fillId="0" borderId="1" xfId="0" applyFont="1" applyBorder="1" applyAlignment="1" applyProtection="1">
      <alignment horizontal="left" vertical="center"/>
      <protection locked="0"/>
    </xf>
    <xf numFmtId="0" fontId="0" fillId="9" borderId="2" xfId="0" applyFill="1" applyBorder="1" applyAlignment="1">
      <alignment horizontal="justify" vertical="top"/>
    </xf>
    <xf numFmtId="0" fontId="0" fillId="7" borderId="1" xfId="0" applyFill="1" applyBorder="1" applyAlignment="1">
      <alignment horizontal="justify" vertical="top"/>
    </xf>
    <xf numFmtId="0" fontId="9" fillId="2" borderId="6" xfId="0" applyFont="1" applyFill="1" applyBorder="1" applyAlignment="1">
      <alignment horizontal="center" vertical="top"/>
    </xf>
    <xf numFmtId="0" fontId="0" fillId="0" borderId="1" xfId="0" applyBorder="1" applyAlignment="1">
      <alignment horizontal="justify" vertical="top"/>
    </xf>
    <xf numFmtId="0" fontId="0" fillId="0" borderId="1" xfId="0" applyBorder="1" applyAlignment="1">
      <alignment horizontal="justify" vertical="top" wrapText="1"/>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7" borderId="1" xfId="0" applyFill="1" applyBorder="1" applyAlignment="1">
      <alignment horizontal="justify" vertical="top" wrapText="1"/>
    </xf>
    <xf numFmtId="15" fontId="0" fillId="7" borderId="1" xfId="0" applyNumberFormat="1" applyFill="1" applyBorder="1" applyAlignment="1">
      <alignment horizontal="justify" vertical="top" wrapText="1"/>
    </xf>
    <xf numFmtId="0" fontId="7" fillId="0" borderId="1" xfId="3" applyBorder="1" applyAlignment="1">
      <alignment horizontal="justify" vertical="top" wrapText="1"/>
    </xf>
    <xf numFmtId="14" fontId="0" fillId="0" borderId="1" xfId="0" applyNumberFormat="1" applyBorder="1" applyAlignment="1">
      <alignment horizontal="justify" vertical="top" wrapText="1"/>
    </xf>
    <xf numFmtId="0" fontId="0" fillId="9" borderId="4" xfId="0" applyFill="1" applyBorder="1" applyAlignment="1">
      <alignment horizontal="left"/>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0" fillId="9" borderId="1" xfId="0"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9" fillId="2" borderId="4" xfId="0" applyFont="1" applyFill="1" applyBorder="1" applyAlignment="1">
      <alignment horizontal="center"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9" fillId="2" borderId="15" xfId="0" applyFont="1" applyFill="1" applyBorder="1" applyAlignment="1" applyProtection="1">
      <alignment horizontal="center" vertical="top"/>
      <protection locked="0"/>
    </xf>
    <xf numFmtId="0" fontId="10" fillId="7" borderId="4" xfId="0" applyFont="1" applyFill="1" applyBorder="1" applyAlignment="1" applyProtection="1">
      <alignment horizontal="center" vertical="top"/>
      <protection locked="0"/>
    </xf>
    <xf numFmtId="42" fontId="0" fillId="5" borderId="2" xfId="1" applyFont="1" applyFill="1" applyBorder="1" applyAlignment="1" applyProtection="1">
      <alignment horizontal="justify" vertical="top"/>
    </xf>
    <xf numFmtId="42" fontId="0" fillId="5" borderId="3" xfId="1" applyFont="1" applyFill="1" applyBorder="1" applyAlignment="1" applyProtection="1">
      <alignment horizontal="justify" vertical="top"/>
    </xf>
    <xf numFmtId="0" fontId="9" fillId="2" borderId="4"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0" fontId="0" fillId="5" borderId="1" xfId="0" applyFill="1" applyBorder="1" applyAlignment="1">
      <alignment horizontal="justify" vertical="top"/>
    </xf>
    <xf numFmtId="44" fontId="0" fillId="5" borderId="1" xfId="4" applyFont="1" applyFill="1" applyBorder="1" applyAlignment="1">
      <alignment horizontal="center"/>
    </xf>
    <xf numFmtId="164" fontId="0" fillId="0" borderId="1" xfId="0" applyNumberFormat="1" applyBorder="1" applyAlignment="1">
      <alignment horizontal="justify" vertical="top"/>
    </xf>
    <xf numFmtId="0" fontId="2" fillId="0" borderId="4" xfId="0" applyFont="1" applyBorder="1" applyAlignment="1">
      <alignment horizontal="center" vertical="top"/>
    </xf>
    <xf numFmtId="0" fontId="2" fillId="0" borderId="6" xfId="0" applyFont="1" applyBorder="1" applyAlignment="1">
      <alignment horizontal="center" vertical="top"/>
    </xf>
    <xf numFmtId="0" fontId="3" fillId="2" borderId="4" xfId="0" applyFont="1" applyFill="1" applyBorder="1" applyAlignment="1">
      <alignment horizontal="center" vertical="top"/>
    </xf>
    <xf numFmtId="42" fontId="0" fillId="5" borderId="4" xfId="1" applyFont="1" applyFill="1" applyBorder="1" applyAlignment="1" applyProtection="1">
      <alignment horizontal="center" vertical="top"/>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6" fontId="14" fillId="0" borderId="1" xfId="1" applyNumberFormat="1" applyFont="1" applyBorder="1" applyAlignment="1" applyProtection="1">
      <alignment horizontal="justify" vertical="top"/>
      <protection locked="0"/>
    </xf>
    <xf numFmtId="6" fontId="6" fillId="10" borderId="1" xfId="1" applyNumberFormat="1" applyFont="1" applyFill="1" applyBorder="1" applyAlignment="1" applyProtection="1">
      <alignment horizontal="center" vertical="top"/>
      <protection locked="0"/>
    </xf>
  </cellXfs>
  <cellStyles count="5">
    <cellStyle name="Hipervínculo" xfId="3" builtinId="8"/>
    <cellStyle name="Moneda" xfId="4"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53</xdr:row>
      <xdr:rowOff>0</xdr:rowOff>
    </xdr:from>
    <xdr:to>
      <xdr:col>2</xdr:col>
      <xdr:colOff>4997999</xdr:colOff>
      <xdr:row>76</xdr:row>
      <xdr:rowOff>92294</xdr:rowOff>
    </xdr:to>
    <xdr:pic>
      <xdr:nvPicPr>
        <xdr:cNvPr id="2" name="Imagen 1">
          <a:extLst>
            <a:ext uri="{FF2B5EF4-FFF2-40B4-BE49-F238E27FC236}">
              <a16:creationId xmlns:a16="http://schemas.microsoft.com/office/drawing/2014/main" id="{3AFCDA5D-ED48-9CA7-6B66-2B51C4C7BBBB}"/>
            </a:ext>
          </a:extLst>
        </xdr:cNvPr>
        <xdr:cNvPicPr>
          <a:picLocks noChangeAspect="1"/>
        </xdr:cNvPicPr>
      </xdr:nvPicPr>
      <xdr:blipFill>
        <a:blip xmlns:r="http://schemas.openxmlformats.org/officeDocument/2006/relationships" r:embed="rId1"/>
        <a:stretch>
          <a:fillRect/>
        </a:stretch>
      </xdr:blipFill>
      <xdr:spPr>
        <a:xfrm>
          <a:off x="0" y="10296525"/>
          <a:ext cx="10674899" cy="425471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A17" zoomScale="130" zoomScaleNormal="130" workbookViewId="0">
      <selection activeCell="B25" sqref="B25:C27"/>
    </sheetView>
  </sheetViews>
  <sheetFormatPr baseColWidth="10" defaultColWidth="0" defaultRowHeight="15" x14ac:dyDescent="0.25"/>
  <cols>
    <col min="1" max="1" width="69.140625" style="8" customWidth="1"/>
    <col min="2" max="2" width="55.140625" style="8" customWidth="1"/>
    <col min="3" max="3" width="108.85546875" style="8" customWidth="1"/>
    <col min="4" max="16384" width="11.42578125" style="2" hidden="1"/>
  </cols>
  <sheetData>
    <row r="1" spans="1:3" ht="26.25" x14ac:dyDescent="0.25">
      <c r="A1" s="53" t="s">
        <v>0</v>
      </c>
      <c r="B1" s="53"/>
      <c r="C1" s="53"/>
    </row>
    <row r="2" spans="1:3" x14ac:dyDescent="0.25">
      <c r="A2" s="5" t="s">
        <v>159</v>
      </c>
      <c r="B2" s="60" t="s">
        <v>195</v>
      </c>
      <c r="C2" s="61"/>
    </row>
    <row r="3" spans="1:3" x14ac:dyDescent="0.25">
      <c r="A3" s="5" t="s">
        <v>126</v>
      </c>
      <c r="B3" s="56" t="s">
        <v>211</v>
      </c>
      <c r="C3" s="57"/>
    </row>
    <row r="4" spans="1:3" ht="57.95" customHeight="1" x14ac:dyDescent="0.25">
      <c r="A4" s="5" t="s">
        <v>138</v>
      </c>
      <c r="B4" s="62" t="s">
        <v>196</v>
      </c>
      <c r="C4" s="57"/>
    </row>
    <row r="5" spans="1:3" ht="45.95" customHeight="1" x14ac:dyDescent="0.25">
      <c r="A5" s="5" t="s">
        <v>139</v>
      </c>
      <c r="B5" s="62" t="s">
        <v>197</v>
      </c>
      <c r="C5" s="57"/>
    </row>
    <row r="6" spans="1:3" x14ac:dyDescent="0.25">
      <c r="A6" s="5" t="s">
        <v>140</v>
      </c>
      <c r="B6" s="54" t="s">
        <v>104</v>
      </c>
      <c r="C6" s="54"/>
    </row>
    <row r="7" spans="1:3" x14ac:dyDescent="0.25">
      <c r="A7" s="25" t="s">
        <v>141</v>
      </c>
      <c r="B7" s="56" t="s">
        <v>127</v>
      </c>
      <c r="C7" s="57"/>
    </row>
    <row r="8" spans="1:3" ht="23.25" customHeight="1" x14ac:dyDescent="0.25">
      <c r="A8" s="25" t="s">
        <v>142</v>
      </c>
      <c r="B8" s="54" t="s">
        <v>198</v>
      </c>
      <c r="C8" s="54"/>
    </row>
    <row r="9" spans="1:3" ht="44.45" customHeight="1" x14ac:dyDescent="0.25">
      <c r="A9" s="25" t="s">
        <v>143</v>
      </c>
      <c r="B9" s="55" t="s">
        <v>199</v>
      </c>
      <c r="C9" s="54"/>
    </row>
    <row r="10" spans="1:3" x14ac:dyDescent="0.25">
      <c r="A10" s="25" t="s">
        <v>144</v>
      </c>
      <c r="B10" s="55" t="s">
        <v>200</v>
      </c>
      <c r="C10" s="55"/>
    </row>
    <row r="11" spans="1:3" ht="30" customHeight="1" x14ac:dyDescent="0.25">
      <c r="A11" s="26" t="s">
        <v>145</v>
      </c>
      <c r="B11" s="55" t="s">
        <v>201</v>
      </c>
      <c r="C11" s="55"/>
    </row>
    <row r="12" spans="1:3" ht="30" customHeight="1" x14ac:dyDescent="0.25">
      <c r="A12" s="5" t="s">
        <v>146</v>
      </c>
      <c r="B12" s="69" t="s">
        <v>202</v>
      </c>
      <c r="C12" s="55"/>
    </row>
    <row r="13" spans="1:3" x14ac:dyDescent="0.25">
      <c r="A13" s="5" t="s">
        <v>147</v>
      </c>
      <c r="B13" s="54" t="s">
        <v>203</v>
      </c>
      <c r="C13" s="54"/>
    </row>
    <row r="14" spans="1:3" x14ac:dyDescent="0.25">
      <c r="A14" s="5" t="s">
        <v>148</v>
      </c>
      <c r="B14" s="70" t="s">
        <v>214</v>
      </c>
      <c r="C14" s="54"/>
    </row>
    <row r="15" spans="1:3" x14ac:dyDescent="0.25">
      <c r="A15" s="5" t="s">
        <v>149</v>
      </c>
      <c r="B15" s="55" t="s">
        <v>215</v>
      </c>
      <c r="C15" s="54"/>
    </row>
    <row r="16" spans="1:3" x14ac:dyDescent="0.25">
      <c r="A16" s="5" t="s">
        <v>150</v>
      </c>
      <c r="B16" s="54" t="s">
        <v>204</v>
      </c>
      <c r="C16" s="54"/>
    </row>
    <row r="17" spans="1:3" ht="15" customHeight="1" x14ac:dyDescent="0.25">
      <c r="A17" s="5" t="s">
        <v>151</v>
      </c>
      <c r="B17" s="55" t="s">
        <v>7</v>
      </c>
      <c r="C17" s="55"/>
    </row>
    <row r="18" spans="1:3" x14ac:dyDescent="0.25">
      <c r="A18" s="5" t="s">
        <v>152</v>
      </c>
      <c r="B18" s="55" t="s">
        <v>205</v>
      </c>
      <c r="C18" s="55"/>
    </row>
    <row r="19" spans="1:3" ht="18.75" customHeight="1" x14ac:dyDescent="0.25">
      <c r="A19" s="5" t="s">
        <v>153</v>
      </c>
      <c r="B19" s="58" t="s">
        <v>206</v>
      </c>
      <c r="C19" s="59"/>
    </row>
    <row r="20" spans="1:3" x14ac:dyDescent="0.25">
      <c r="A20" s="5" t="s">
        <v>154</v>
      </c>
      <c r="B20" s="54">
        <v>5</v>
      </c>
      <c r="C20" s="54"/>
    </row>
    <row r="21" spans="1:3" ht="17.25" customHeight="1" x14ac:dyDescent="0.25">
      <c r="A21" s="5" t="s">
        <v>155</v>
      </c>
      <c r="B21" s="55" t="s">
        <v>95</v>
      </c>
      <c r="C21" s="55"/>
    </row>
    <row r="22" spans="1:3" x14ac:dyDescent="0.25">
      <c r="A22" s="25" t="s">
        <v>156</v>
      </c>
      <c r="B22" s="67" t="s">
        <v>207</v>
      </c>
      <c r="C22" s="67"/>
    </row>
    <row r="23" spans="1:3" x14ac:dyDescent="0.25">
      <c r="A23" s="25" t="s">
        <v>157</v>
      </c>
      <c r="B23" s="68" t="s">
        <v>208</v>
      </c>
      <c r="C23" s="67"/>
    </row>
    <row r="24" spans="1:3" x14ac:dyDescent="0.25">
      <c r="A24" s="25" t="s">
        <v>158</v>
      </c>
      <c r="B24" s="68" t="s">
        <v>209</v>
      </c>
      <c r="C24" s="67"/>
    </row>
    <row r="25" spans="1:3" x14ac:dyDescent="0.25">
      <c r="A25" s="63" t="s">
        <v>120</v>
      </c>
      <c r="B25" s="67" t="s">
        <v>216</v>
      </c>
      <c r="C25" s="52"/>
    </row>
    <row r="26" spans="1:3" x14ac:dyDescent="0.25">
      <c r="A26" s="63"/>
      <c r="B26" s="52"/>
      <c r="C26" s="52"/>
    </row>
    <row r="27" spans="1:3" ht="100.5" customHeight="1" x14ac:dyDescent="0.25">
      <c r="A27" s="63"/>
      <c r="B27" s="52"/>
      <c r="C27" s="52"/>
    </row>
    <row r="28" spans="1:3" x14ac:dyDescent="0.25">
      <c r="A28" s="25" t="s">
        <v>160</v>
      </c>
      <c r="B28" s="52" t="s">
        <v>203</v>
      </c>
      <c r="C28" s="52"/>
    </row>
    <row r="29" spans="1:3" x14ac:dyDescent="0.25">
      <c r="A29" s="25" t="s">
        <v>161</v>
      </c>
      <c r="B29" s="52" t="s">
        <v>203</v>
      </c>
      <c r="C29" s="52"/>
    </row>
    <row r="30" spans="1:3" x14ac:dyDescent="0.25">
      <c r="A30" s="25" t="s">
        <v>162</v>
      </c>
      <c r="B30" s="52" t="s">
        <v>210</v>
      </c>
      <c r="C30" s="52"/>
    </row>
    <row r="31" spans="1:3" x14ac:dyDescent="0.25">
      <c r="A31" s="25" t="s">
        <v>163</v>
      </c>
      <c r="B31" s="52" t="s">
        <v>203</v>
      </c>
      <c r="C31" s="52"/>
    </row>
    <row r="32" spans="1:3" x14ac:dyDescent="0.25">
      <c r="A32" s="25" t="s">
        <v>164</v>
      </c>
      <c r="B32" s="65" t="s">
        <v>212</v>
      </c>
      <c r="C32" s="66"/>
    </row>
    <row r="33" spans="1:3" x14ac:dyDescent="0.25">
      <c r="A33" s="5" t="s">
        <v>165</v>
      </c>
      <c r="B33" s="64" t="s">
        <v>213</v>
      </c>
      <c r="C33" s="64"/>
    </row>
    <row r="34" spans="1:3" ht="45" x14ac:dyDescent="0.25">
      <c r="A34" s="5" t="s">
        <v>166</v>
      </c>
      <c r="B34" s="64" t="s">
        <v>224</v>
      </c>
      <c r="C34" s="54"/>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1"/>
  <sheetViews>
    <sheetView zoomScaleNormal="100" workbookViewId="0">
      <selection activeCell="C30" sqref="C30"/>
    </sheetView>
  </sheetViews>
  <sheetFormatPr baseColWidth="10" defaultColWidth="0" defaultRowHeight="15" x14ac:dyDescent="0.25"/>
  <cols>
    <col min="1" max="1" width="49.85546875" customWidth="1"/>
    <col min="2" max="2" width="31.42578125" customWidth="1"/>
    <col min="3" max="3" width="90.140625" customWidth="1"/>
    <col min="4" max="16384" width="11.42578125" hidden="1"/>
  </cols>
  <sheetData>
    <row r="1" spans="1:3" ht="26.25" x14ac:dyDescent="0.25">
      <c r="A1" s="92" t="s">
        <v>10</v>
      </c>
      <c r="B1" s="92"/>
      <c r="C1" s="92"/>
    </row>
    <row r="2" spans="1:3" ht="15.75" customHeight="1" x14ac:dyDescent="0.25">
      <c r="A2" s="20" t="s">
        <v>11</v>
      </c>
      <c r="B2" s="93" t="s">
        <v>217</v>
      </c>
      <c r="C2" s="94"/>
    </row>
    <row r="3" spans="1:3" s="2" customFormat="1" x14ac:dyDescent="0.25">
      <c r="A3" s="5" t="s">
        <v>1</v>
      </c>
      <c r="B3" s="54" t="str">
        <f>'AUTOS  NOTA 322'!B2:C2</f>
        <v>11001310301220250026800</v>
      </c>
      <c r="C3" s="54"/>
    </row>
    <row r="4" spans="1:3" s="2" customFormat="1" x14ac:dyDescent="0.25">
      <c r="A4" s="5" t="s">
        <v>2</v>
      </c>
      <c r="B4" s="54" t="str">
        <f>'AUTOS  NOTA 322'!B3:C3</f>
        <v>JUZGADO DOCE (12) CIVIL DEL CIRCUITO DE BOGOTÁ</v>
      </c>
      <c r="C4" s="54"/>
    </row>
    <row r="5" spans="1:3" s="2" customFormat="1" x14ac:dyDescent="0.25">
      <c r="A5" s="5" t="s">
        <v>3</v>
      </c>
      <c r="B5" s="54" t="str">
        <f>'AUTOS  NOTA 322'!B4:C4</f>
        <v>ALLIANZ SEGUROS S.A
JONATHAN ALBERTO RODRIGUEZ REYES (propietario del vehículo)
LUZ NIDIA MAHECHA TIQUE (conductora)</v>
      </c>
      <c r="C5" s="54"/>
    </row>
    <row r="6" spans="1:3" s="2" customFormat="1" x14ac:dyDescent="0.25">
      <c r="A6" s="5" t="s">
        <v>4</v>
      </c>
      <c r="B6" s="54" t="str">
        <f>'AUTOS  NOTA 322'!B5:C5</f>
        <v>LILIA BILBAO GOMEZ (victima directa)
DELFINA BILBAO GOMEZ (victima directa)
SONIA ALEJANDRA SANABRIA BILBAO (victima directa)</v>
      </c>
      <c r="C6" s="54"/>
    </row>
    <row r="7" spans="1:3" s="2" customFormat="1" x14ac:dyDescent="0.25">
      <c r="A7" s="5" t="s">
        <v>5</v>
      </c>
      <c r="B7" s="54" t="str">
        <f>'AUTOS  NOTA 322'!B6:C6</f>
        <v>DEMANDA DIRECTA</v>
      </c>
      <c r="C7" s="54"/>
    </row>
    <row r="8" spans="1:3" s="2" customFormat="1" x14ac:dyDescent="0.25">
      <c r="A8" s="28" t="s">
        <v>101</v>
      </c>
      <c r="B8" s="54" t="str">
        <f>'AUTOS  NOTA 322'!B7:C8</f>
        <v xml:space="preserve">LILIA BILBAO GOMEZ, DELFINA BILBAO GOMEZ  Y SONIA ALEJANDRA SANABRIA BILBAO </v>
      </c>
      <c r="C8" s="54"/>
    </row>
    <row r="9" spans="1:3" x14ac:dyDescent="0.25">
      <c r="A9" s="20" t="s">
        <v>12</v>
      </c>
      <c r="B9" s="54" t="s">
        <v>218</v>
      </c>
      <c r="C9" s="54"/>
    </row>
    <row r="10" spans="1:3" x14ac:dyDescent="0.25">
      <c r="A10" s="20" t="s">
        <v>9</v>
      </c>
      <c r="B10" s="56" t="s">
        <v>127</v>
      </c>
      <c r="C10" s="57"/>
    </row>
    <row r="11" spans="1:3" x14ac:dyDescent="0.25">
      <c r="A11" s="20" t="s">
        <v>13</v>
      </c>
      <c r="B11" s="74">
        <v>4000000000</v>
      </c>
      <c r="C11" s="75"/>
    </row>
    <row r="12" spans="1:3" x14ac:dyDescent="0.25">
      <c r="A12" s="20" t="s">
        <v>115</v>
      </c>
      <c r="B12" s="74">
        <v>0</v>
      </c>
      <c r="C12" s="75"/>
    </row>
    <row r="13" spans="1:3" x14ac:dyDescent="0.25">
      <c r="A13" s="20" t="s">
        <v>14</v>
      </c>
      <c r="B13" s="56" t="s">
        <v>76</v>
      </c>
      <c r="C13" s="57"/>
    </row>
    <row r="14" spans="1:3" ht="56.1" customHeight="1" x14ac:dyDescent="0.25">
      <c r="A14" s="20" t="s">
        <v>15</v>
      </c>
      <c r="B14" s="55" t="s">
        <v>219</v>
      </c>
      <c r="C14" s="54"/>
    </row>
    <row r="15" spans="1:3" x14ac:dyDescent="0.25">
      <c r="A15" s="20" t="s">
        <v>16</v>
      </c>
      <c r="B15" s="54" t="s">
        <v>17</v>
      </c>
      <c r="C15" s="54"/>
    </row>
    <row r="16" spans="1:3" x14ac:dyDescent="0.25">
      <c r="A16" s="51" t="s">
        <v>18</v>
      </c>
      <c r="B16" s="78" t="s">
        <v>27</v>
      </c>
      <c r="C16" s="78"/>
    </row>
    <row r="17" spans="1:3" x14ac:dyDescent="0.25">
      <c r="A17" s="79" t="s">
        <v>19</v>
      </c>
      <c r="B17" s="54"/>
      <c r="C17" s="54"/>
    </row>
    <row r="18" spans="1:3" x14ac:dyDescent="0.25">
      <c r="A18" s="80"/>
      <c r="B18" s="10" t="s">
        <v>21</v>
      </c>
      <c r="C18" s="10" t="s">
        <v>22</v>
      </c>
    </row>
    <row r="19" spans="1:3" x14ac:dyDescent="0.25">
      <c r="A19" s="80"/>
      <c r="B19" s="6" t="s">
        <v>118</v>
      </c>
      <c r="C19" s="6"/>
    </row>
    <row r="20" spans="1:3" x14ac:dyDescent="0.25">
      <c r="A20" s="80"/>
      <c r="B20" s="6"/>
      <c r="C20" s="6"/>
    </row>
    <row r="21" spans="1:3" x14ac:dyDescent="0.25">
      <c r="A21" s="81"/>
      <c r="B21" s="6"/>
      <c r="C21" s="6"/>
    </row>
    <row r="22" spans="1:3" x14ac:dyDescent="0.25">
      <c r="A22" s="20" t="s">
        <v>23</v>
      </c>
      <c r="B22" s="54"/>
      <c r="C22" s="54"/>
    </row>
    <row r="23" spans="1:3" x14ac:dyDescent="0.25">
      <c r="A23" s="20" t="s">
        <v>24</v>
      </c>
      <c r="B23" s="82"/>
      <c r="C23" s="83"/>
    </row>
    <row r="24" spans="1:3" x14ac:dyDescent="0.25">
      <c r="A24" s="20" t="s">
        <v>25</v>
      </c>
      <c r="B24" s="54" t="s">
        <v>84</v>
      </c>
      <c r="C24" s="54"/>
    </row>
    <row r="25" spans="1:3" x14ac:dyDescent="0.25">
      <c r="A25" s="20" t="s">
        <v>26</v>
      </c>
      <c r="B25" s="54" t="s">
        <v>17</v>
      </c>
      <c r="C25" s="54"/>
    </row>
    <row r="26" spans="1:3" x14ac:dyDescent="0.25">
      <c r="A26" s="20" t="s">
        <v>28</v>
      </c>
      <c r="B26" s="54"/>
      <c r="C26" s="54"/>
    </row>
    <row r="27" spans="1:3" x14ac:dyDescent="0.25">
      <c r="A27" s="19" t="s">
        <v>29</v>
      </c>
      <c r="B27" s="54"/>
      <c r="C27" s="54"/>
    </row>
    <row r="28" spans="1:3" x14ac:dyDescent="0.25">
      <c r="A28" s="84" t="s">
        <v>30</v>
      </c>
      <c r="B28" s="84"/>
      <c r="C28" s="84"/>
    </row>
    <row r="29" spans="1:3" x14ac:dyDescent="0.25">
      <c r="A29" s="76" t="s">
        <v>31</v>
      </c>
      <c r="B29" s="77"/>
      <c r="C29" s="11"/>
    </row>
    <row r="30" spans="1:3" x14ac:dyDescent="0.25">
      <c r="A30" s="76" t="s">
        <v>32</v>
      </c>
      <c r="B30" s="77"/>
      <c r="C30" s="11"/>
    </row>
    <row r="31" spans="1:3" x14ac:dyDescent="0.25">
      <c r="A31" s="76" t="s">
        <v>33</v>
      </c>
      <c r="B31" s="77"/>
      <c r="C31" s="12"/>
    </row>
    <row r="32" spans="1:3" x14ac:dyDescent="0.25">
      <c r="A32" s="76" t="s">
        <v>34</v>
      </c>
      <c r="B32" s="77"/>
      <c r="C32" s="11"/>
    </row>
    <row r="33" spans="1:3" x14ac:dyDescent="0.25">
      <c r="A33" s="76" t="s">
        <v>35</v>
      </c>
      <c r="B33" s="77"/>
      <c r="C33" s="11"/>
    </row>
    <row r="34" spans="1:3" x14ac:dyDescent="0.25">
      <c r="A34" s="76" t="s">
        <v>36</v>
      </c>
      <c r="B34" s="77"/>
      <c r="C34" s="13"/>
    </row>
    <row r="35" spans="1:3" x14ac:dyDescent="0.25">
      <c r="A35" s="72" t="s">
        <v>37</v>
      </c>
      <c r="B35" s="73"/>
      <c r="C35" s="14"/>
    </row>
    <row r="36" spans="1:3" x14ac:dyDescent="0.25">
      <c r="A36" s="72" t="s">
        <v>38</v>
      </c>
      <c r="B36" s="73"/>
      <c r="C36" s="15"/>
    </row>
    <row r="37" spans="1:3" x14ac:dyDescent="0.25">
      <c r="A37" s="85" t="s">
        <v>39</v>
      </c>
      <c r="B37" s="86"/>
      <c r="C37" s="15"/>
    </row>
    <row r="38" spans="1:3" x14ac:dyDescent="0.25">
      <c r="A38" s="87"/>
      <c r="B38" s="88"/>
      <c r="C38" s="15"/>
    </row>
    <row r="39" spans="1:3" x14ac:dyDescent="0.25">
      <c r="A39" s="89"/>
      <c r="B39" s="90"/>
      <c r="C39" s="15"/>
    </row>
    <row r="40" spans="1:3" x14ac:dyDescent="0.25">
      <c r="A40" s="91" t="s">
        <v>40</v>
      </c>
      <c r="B40" s="91"/>
      <c r="C40" s="91"/>
    </row>
    <row r="41" spans="1:3" x14ac:dyDescent="0.25">
      <c r="A41" s="17" t="s">
        <v>41</v>
      </c>
      <c r="B41" s="18"/>
      <c r="C41" s="15"/>
    </row>
    <row r="42" spans="1:3" x14ac:dyDescent="0.25">
      <c r="A42" s="72" t="s">
        <v>42</v>
      </c>
      <c r="B42" s="73"/>
      <c r="C42" s="15"/>
    </row>
    <row r="43" spans="1:3" x14ac:dyDescent="0.25">
      <c r="A43" s="72" t="s">
        <v>43</v>
      </c>
      <c r="B43" s="73"/>
      <c r="C43" s="15"/>
    </row>
    <row r="44" spans="1:3" x14ac:dyDescent="0.25">
      <c r="A44" s="17" t="s">
        <v>44</v>
      </c>
      <c r="B44" s="18"/>
      <c r="C44" s="15"/>
    </row>
    <row r="45" spans="1:3" x14ac:dyDescent="0.25">
      <c r="A45" s="17" t="s">
        <v>45</v>
      </c>
      <c r="B45" s="18"/>
      <c r="C45" s="15"/>
    </row>
    <row r="46" spans="1:3" x14ac:dyDescent="0.25">
      <c r="A46" s="72" t="s">
        <v>46</v>
      </c>
      <c r="B46" s="73"/>
      <c r="C46" s="15"/>
    </row>
    <row r="47" spans="1:3" x14ac:dyDescent="0.25">
      <c r="A47" s="17" t="s">
        <v>47</v>
      </c>
      <c r="B47" s="16"/>
      <c r="C47" s="15"/>
    </row>
    <row r="48" spans="1:3" x14ac:dyDescent="0.25">
      <c r="A48" s="72" t="s">
        <v>48</v>
      </c>
      <c r="B48" s="73"/>
      <c r="C48" s="15"/>
    </row>
    <row r="49" spans="1:3" x14ac:dyDescent="0.25">
      <c r="A49" s="72" t="s">
        <v>49</v>
      </c>
      <c r="B49" s="73"/>
      <c r="C49" s="15"/>
    </row>
    <row r="50" spans="1:3" x14ac:dyDescent="0.25">
      <c r="A50" s="72" t="s">
        <v>39</v>
      </c>
      <c r="B50" s="73"/>
      <c r="C50" s="15"/>
    </row>
    <row r="51" spans="1:3" x14ac:dyDescent="0.25">
      <c r="A51" s="71" t="s">
        <v>220</v>
      </c>
      <c r="B51" s="71"/>
      <c r="C51" s="71"/>
    </row>
  </sheetData>
  <mergeCells count="42">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 ref="A49:B49"/>
    <mergeCell ref="A37:B39"/>
    <mergeCell ref="A40:C40"/>
    <mergeCell ref="A42:B42"/>
    <mergeCell ref="A43:B43"/>
    <mergeCell ref="B12:C12"/>
    <mergeCell ref="B25:C25"/>
    <mergeCell ref="B26:C26"/>
    <mergeCell ref="B27:C27"/>
    <mergeCell ref="A28:C28"/>
    <mergeCell ref="A51:C5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s>
  <pageMargins left="0.7" right="0.7" top="0.75" bottom="0.75" header="0.3" footer="0.3"/>
  <headerFooter>
    <oddHeader>&amp;C&amp;"Calibri"&amp;10&amp;K000000 Internal&amp;1#_x000D_</oddHeader>
  </headerFooter>
  <drawing r:id="rId1"/>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D39256E5-30A0-4D65-B59F-2E23260885F9}">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57"/>
  <sheetViews>
    <sheetView tabSelected="1" zoomScale="60" zoomScaleNormal="60" workbookViewId="0">
      <selection activeCell="B42" sqref="B42:C42"/>
    </sheetView>
  </sheetViews>
  <sheetFormatPr baseColWidth="10" defaultColWidth="0" defaultRowHeight="15" x14ac:dyDescent="0.25"/>
  <cols>
    <col min="1" max="1" width="70" style="39" customWidth="1"/>
    <col min="2" max="2" width="35.42578125" style="39" customWidth="1"/>
    <col min="3" max="3" width="164" style="39" customWidth="1"/>
    <col min="4" max="8" width="11.42578125" style="39" hidden="1" customWidth="1"/>
    <col min="9" max="9" width="12" style="39" hidden="1" customWidth="1"/>
    <col min="10" max="16384" width="11.42578125" style="39" hidden="1"/>
  </cols>
  <sheetData>
    <row r="1" spans="1:9" ht="26.25" x14ac:dyDescent="0.25">
      <c r="A1" s="112" t="s">
        <v>50</v>
      </c>
      <c r="B1" s="112"/>
      <c r="C1" s="112"/>
    </row>
    <row r="2" spans="1:9" ht="15" customHeight="1" x14ac:dyDescent="0.25">
      <c r="A2" s="32" t="s">
        <v>11</v>
      </c>
      <c r="B2" s="97" t="str">
        <f>'AUTOS NOTA 321'!B2:C2</f>
        <v>SINIESTRO   131818125 APL. 214995</v>
      </c>
      <c r="C2" s="98"/>
    </row>
    <row r="3" spans="1:9" x14ac:dyDescent="0.25">
      <c r="A3" s="33" t="s">
        <v>1</v>
      </c>
      <c r="B3" s="113" t="str">
        <f>'AUTOS  NOTA 322'!B2:C2</f>
        <v>11001310301220250026800</v>
      </c>
      <c r="C3" s="113"/>
    </row>
    <row r="4" spans="1:9" x14ac:dyDescent="0.25">
      <c r="A4" s="33" t="s">
        <v>2</v>
      </c>
      <c r="B4" s="113" t="str">
        <f>'AUTOS  NOTA 322'!B3:C3</f>
        <v>JUZGADO DOCE (12) CIVIL DEL CIRCUITO DE BOGOTÁ</v>
      </c>
      <c r="C4" s="113"/>
    </row>
    <row r="5" spans="1:9" x14ac:dyDescent="0.25">
      <c r="A5" s="33" t="s">
        <v>3</v>
      </c>
      <c r="B5" s="113" t="str">
        <f>'AUTOS  NOTA 322'!B4:C4</f>
        <v>ALLIANZ SEGUROS S.A
JONATHAN ALBERTO RODRIGUEZ REYES (propietario del vehículo)
LUZ NIDIA MAHECHA TIQUE (conductora)</v>
      </c>
      <c r="C5" s="113"/>
    </row>
    <row r="6" spans="1:9" ht="15" customHeight="1" x14ac:dyDescent="0.25">
      <c r="A6" s="33" t="s">
        <v>4</v>
      </c>
      <c r="B6" s="113" t="str">
        <f>'AUTOS  NOTA 322'!B5:C5</f>
        <v>LILIA BILBAO GOMEZ (victima directa)
DELFINA BILBAO GOMEZ (victima directa)
SONIA ALEJANDRA SANABRIA BILBAO (victima directa)</v>
      </c>
      <c r="C6" s="113"/>
    </row>
    <row r="7" spans="1:9" x14ac:dyDescent="0.25">
      <c r="A7" s="33" t="s">
        <v>5</v>
      </c>
      <c r="B7" s="113" t="str">
        <f>'AUTOS  NOTA 322'!B6:C6</f>
        <v>DEMANDA DIRECTA</v>
      </c>
      <c r="C7" s="113"/>
    </row>
    <row r="8" spans="1:9" x14ac:dyDescent="0.25">
      <c r="A8" s="35" t="s">
        <v>101</v>
      </c>
      <c r="B8" s="113" t="str">
        <f>'AUTOS  NOTA 322'!B7:C8</f>
        <v xml:space="preserve">LILIA BILBAO GOMEZ, DELFINA BILBAO GOMEZ  Y SONIA ALEJANDRA SANABRIA BILBAO </v>
      </c>
      <c r="C8" s="113"/>
    </row>
    <row r="9" spans="1:9" x14ac:dyDescent="0.25">
      <c r="A9" s="33" t="s">
        <v>51</v>
      </c>
      <c r="B9" s="110">
        <f>SUM(C11,C12,C14,C15,C17)</f>
        <v>244787354</v>
      </c>
      <c r="C9" s="111"/>
    </row>
    <row r="10" spans="1:9" x14ac:dyDescent="0.25">
      <c r="A10" s="114" t="s">
        <v>52</v>
      </c>
      <c r="B10" s="102" t="s">
        <v>53</v>
      </c>
      <c r="C10" s="103"/>
    </row>
    <row r="11" spans="1:9" x14ac:dyDescent="0.25">
      <c r="A11" s="114"/>
      <c r="B11" s="34" t="s">
        <v>54</v>
      </c>
      <c r="C11" s="130">
        <v>151987354</v>
      </c>
    </row>
    <row r="12" spans="1:9" x14ac:dyDescent="0.25">
      <c r="A12" s="114"/>
      <c r="B12" s="34" t="s">
        <v>55</v>
      </c>
      <c r="C12" s="29"/>
    </row>
    <row r="13" spans="1:9" x14ac:dyDescent="0.25">
      <c r="A13" s="114"/>
      <c r="B13" s="102"/>
      <c r="C13" s="103"/>
    </row>
    <row r="14" spans="1:9" x14ac:dyDescent="0.25">
      <c r="A14" s="114"/>
      <c r="B14" s="34" t="s">
        <v>98</v>
      </c>
      <c r="C14" s="131">
        <v>46400000</v>
      </c>
    </row>
    <row r="15" spans="1:9" x14ac:dyDescent="0.25">
      <c r="A15" s="114"/>
      <c r="B15" s="34" t="s">
        <v>99</v>
      </c>
      <c r="C15" s="131">
        <v>46400000</v>
      </c>
      <c r="E15" s="39" t="s">
        <v>57</v>
      </c>
      <c r="F15" s="40">
        <v>0.7</v>
      </c>
    </row>
    <row r="16" spans="1:9" x14ac:dyDescent="0.25">
      <c r="A16" s="114"/>
      <c r="B16" s="102" t="s">
        <v>58</v>
      </c>
      <c r="C16" s="103"/>
      <c r="E16" s="39" t="s">
        <v>59</v>
      </c>
      <c r="F16" s="41">
        <v>0.3</v>
      </c>
      <c r="I16" s="42"/>
    </row>
    <row r="17" spans="1:9" x14ac:dyDescent="0.25">
      <c r="A17" s="114"/>
      <c r="B17" s="34"/>
      <c r="C17" s="37"/>
      <c r="F17" s="43"/>
      <c r="I17" s="42"/>
    </row>
    <row r="18" spans="1:9" ht="23.25" customHeight="1" x14ac:dyDescent="0.25">
      <c r="A18" s="36" t="s">
        <v>60</v>
      </c>
      <c r="B18" s="97" t="s">
        <v>59</v>
      </c>
      <c r="C18" s="98"/>
    </row>
    <row r="19" spans="1:9" ht="30" x14ac:dyDescent="0.25">
      <c r="A19" s="33" t="s">
        <v>62</v>
      </c>
      <c r="B19" s="104" t="s">
        <v>221</v>
      </c>
      <c r="C19" s="105"/>
    </row>
    <row r="20" spans="1:9" ht="15" customHeight="1" x14ac:dyDescent="0.25">
      <c r="A20" s="44" t="s">
        <v>63</v>
      </c>
      <c r="B20" s="99">
        <f>((C22+C23+C25+C26+C30+C28+C32+C34+C29+C33)-C37-C38)*C36*C39</f>
        <v>80494885</v>
      </c>
      <c r="C20" s="99"/>
    </row>
    <row r="21" spans="1:9" x14ac:dyDescent="0.25">
      <c r="A21" s="36" t="s">
        <v>64</v>
      </c>
      <c r="B21" s="106" t="s">
        <v>53</v>
      </c>
      <c r="C21" s="107"/>
    </row>
    <row r="22" spans="1:9" x14ac:dyDescent="0.25">
      <c r="A22" s="95"/>
      <c r="B22" s="34" t="s">
        <v>54</v>
      </c>
      <c r="C22" s="130">
        <v>34094885</v>
      </c>
    </row>
    <row r="23" spans="1:9" x14ac:dyDescent="0.25">
      <c r="A23" s="96"/>
      <c r="B23" s="34" t="s">
        <v>55</v>
      </c>
      <c r="C23" s="29">
        <v>0</v>
      </c>
    </row>
    <row r="24" spans="1:9" x14ac:dyDescent="0.25">
      <c r="A24" s="96"/>
      <c r="B24" s="102" t="s">
        <v>56</v>
      </c>
      <c r="C24" s="103"/>
    </row>
    <row r="25" spans="1:9" x14ac:dyDescent="0.25">
      <c r="A25" s="96"/>
      <c r="B25" s="34" t="s">
        <v>98</v>
      </c>
      <c r="C25" s="130">
        <v>46400000</v>
      </c>
    </row>
    <row r="26" spans="1:9" ht="29.25" customHeight="1" x14ac:dyDescent="0.25">
      <c r="A26" s="96"/>
      <c r="B26" s="34" t="s">
        <v>100</v>
      </c>
      <c r="C26" s="29">
        <v>0</v>
      </c>
    </row>
    <row r="27" spans="1:9" x14ac:dyDescent="0.25">
      <c r="A27" s="96"/>
      <c r="B27" s="102" t="s">
        <v>121</v>
      </c>
      <c r="C27" s="103"/>
    </row>
    <row r="28" spans="1:9" x14ac:dyDescent="0.25">
      <c r="A28" s="96"/>
      <c r="B28" s="34" t="s">
        <v>130</v>
      </c>
      <c r="C28" s="29">
        <v>0</v>
      </c>
    </row>
    <row r="29" spans="1:9" x14ac:dyDescent="0.25">
      <c r="A29" s="96"/>
      <c r="B29" s="34" t="s">
        <v>54</v>
      </c>
      <c r="C29" s="29"/>
    </row>
    <row r="30" spans="1:9" x14ac:dyDescent="0.25">
      <c r="A30" s="96"/>
      <c r="B30" s="34" t="s">
        <v>55</v>
      </c>
      <c r="C30" s="29">
        <v>0</v>
      </c>
    </row>
    <row r="31" spans="1:9" x14ac:dyDescent="0.25">
      <c r="A31" s="96"/>
      <c r="B31" s="102" t="s">
        <v>122</v>
      </c>
      <c r="C31" s="103"/>
    </row>
    <row r="32" spans="1:9" x14ac:dyDescent="0.25">
      <c r="A32" s="96"/>
      <c r="B32" s="34"/>
      <c r="C32" s="29"/>
    </row>
    <row r="33" spans="1:3" x14ac:dyDescent="0.25">
      <c r="A33" s="96"/>
      <c r="B33" s="34" t="s">
        <v>54</v>
      </c>
      <c r="C33" s="29">
        <v>0</v>
      </c>
    </row>
    <row r="34" spans="1:3" x14ac:dyDescent="0.25">
      <c r="A34" s="96"/>
      <c r="B34" s="34" t="s">
        <v>55</v>
      </c>
      <c r="C34" s="29">
        <v>0</v>
      </c>
    </row>
    <row r="35" spans="1:3" x14ac:dyDescent="0.25">
      <c r="A35" s="96"/>
      <c r="B35" s="102" t="s">
        <v>114</v>
      </c>
      <c r="C35" s="103"/>
    </row>
    <row r="36" spans="1:3" x14ac:dyDescent="0.25">
      <c r="A36" s="96"/>
      <c r="B36" s="34" t="s">
        <v>125</v>
      </c>
      <c r="C36" s="30">
        <v>1</v>
      </c>
    </row>
    <row r="37" spans="1:3" x14ac:dyDescent="0.25">
      <c r="A37" s="96"/>
      <c r="B37" s="34" t="s">
        <v>115</v>
      </c>
      <c r="C37" s="31">
        <v>0</v>
      </c>
    </row>
    <row r="38" spans="1:3" x14ac:dyDescent="0.25">
      <c r="A38" s="96"/>
      <c r="B38" s="34" t="s">
        <v>167</v>
      </c>
      <c r="C38" s="31"/>
    </row>
    <row r="39" spans="1:3" x14ac:dyDescent="0.25">
      <c r="A39" s="96"/>
      <c r="B39" s="34" t="s">
        <v>129</v>
      </c>
      <c r="C39" s="30">
        <v>1</v>
      </c>
    </row>
    <row r="40" spans="1:3" x14ac:dyDescent="0.25">
      <c r="A40" s="45" t="s">
        <v>65</v>
      </c>
      <c r="B40" s="99">
        <f>IFERROR(B20*(VLOOKUP(B18,E15:F17,2,0)),16666)</f>
        <v>24148465.5</v>
      </c>
      <c r="C40" s="99"/>
    </row>
    <row r="41" spans="1:3" ht="93" customHeight="1" x14ac:dyDescent="0.25">
      <c r="A41" s="33" t="s">
        <v>123</v>
      </c>
      <c r="B41" s="100" t="s">
        <v>222</v>
      </c>
      <c r="C41" s="101"/>
    </row>
    <row r="42" spans="1:3" ht="211.5" customHeight="1" x14ac:dyDescent="0.25">
      <c r="A42" s="33" t="s">
        <v>66</v>
      </c>
      <c r="B42" s="115" t="s">
        <v>223</v>
      </c>
      <c r="C42" s="116"/>
    </row>
    <row r="45" spans="1:3" ht="26.25" x14ac:dyDescent="0.25">
      <c r="A45" s="108" t="s">
        <v>168</v>
      </c>
      <c r="B45" s="108"/>
      <c r="C45" s="108"/>
    </row>
    <row r="46" spans="1:3" x14ac:dyDescent="0.25">
      <c r="A46" s="109" t="s">
        <v>169</v>
      </c>
      <c r="B46" s="109"/>
      <c r="C46" s="109"/>
    </row>
    <row r="47" spans="1:3" x14ac:dyDescent="0.25">
      <c r="A47" s="46" t="s">
        <v>170</v>
      </c>
      <c r="B47" s="46" t="s">
        <v>171</v>
      </c>
      <c r="C47" s="47" t="s">
        <v>172</v>
      </c>
    </row>
    <row r="48" spans="1:3" ht="27" x14ac:dyDescent="0.25">
      <c r="A48" s="48" t="s">
        <v>173</v>
      </c>
      <c r="B48" s="49" t="s">
        <v>27</v>
      </c>
      <c r="C48" s="48" t="s">
        <v>174</v>
      </c>
    </row>
    <row r="49" spans="1:3" ht="40.5" x14ac:dyDescent="0.25">
      <c r="A49" s="48" t="s">
        <v>175</v>
      </c>
      <c r="B49" s="49" t="s">
        <v>27</v>
      </c>
      <c r="C49" s="48" t="s">
        <v>176</v>
      </c>
    </row>
    <row r="50" spans="1:3" ht="27" x14ac:dyDescent="0.25">
      <c r="A50" s="48" t="s">
        <v>177</v>
      </c>
      <c r="B50" s="49" t="s">
        <v>27</v>
      </c>
      <c r="C50" s="48" t="s">
        <v>178</v>
      </c>
    </row>
    <row r="51" spans="1:3" x14ac:dyDescent="0.25">
      <c r="A51" s="48" t="s">
        <v>179</v>
      </c>
      <c r="B51" s="49" t="s">
        <v>27</v>
      </c>
      <c r="C51" s="48" t="s">
        <v>180</v>
      </c>
    </row>
    <row r="52" spans="1:3" x14ac:dyDescent="0.25">
      <c r="A52" s="48" t="s">
        <v>181</v>
      </c>
      <c r="B52" s="49" t="s">
        <v>27</v>
      </c>
      <c r="C52" s="50"/>
    </row>
    <row r="53" spans="1:3" x14ac:dyDescent="0.25">
      <c r="A53" s="48" t="s">
        <v>182</v>
      </c>
      <c r="B53" s="49"/>
      <c r="C53" s="48" t="s">
        <v>183</v>
      </c>
    </row>
    <row r="54" spans="1:3" ht="27" x14ac:dyDescent="0.25">
      <c r="A54" s="48" t="s">
        <v>184</v>
      </c>
      <c r="B54" s="49" t="s">
        <v>27</v>
      </c>
      <c r="C54" s="48" t="s">
        <v>185</v>
      </c>
    </row>
    <row r="55" spans="1:3" x14ac:dyDescent="0.25">
      <c r="A55" s="48" t="s">
        <v>186</v>
      </c>
      <c r="B55" s="49" t="s">
        <v>27</v>
      </c>
      <c r="C55" s="50" t="s">
        <v>187</v>
      </c>
    </row>
    <row r="56" spans="1:3" ht="27" x14ac:dyDescent="0.25">
      <c r="A56" s="48" t="s">
        <v>188</v>
      </c>
      <c r="B56" s="49" t="s">
        <v>27</v>
      </c>
      <c r="C56" s="50" t="s">
        <v>189</v>
      </c>
    </row>
    <row r="57" spans="1:3" ht="27" x14ac:dyDescent="0.25">
      <c r="A57" s="48" t="s">
        <v>190</v>
      </c>
      <c r="B57" s="49" t="s">
        <v>27</v>
      </c>
      <c r="C57" s="50" t="s">
        <v>191</v>
      </c>
    </row>
  </sheetData>
  <sheetProtection algorithmName="SHA-512" hashValue="izcEYKcLkKiYmBBfMLzkPdVBffGX+AGsESYuWyozt6kZuWhl/NRW7hfZRQ8qdhVYANag/8IIJl0zLk8Lp3KTgA==" saltValue="2btH4XpP+7N1UhZtnyJ3XQ==" spinCount="100000" sheet="1" objects="1" scenarios="1"/>
  <mergeCells count="27">
    <mergeCell ref="A45:C45"/>
    <mergeCell ref="A46:C46"/>
    <mergeCell ref="B9:C9"/>
    <mergeCell ref="A1:C1"/>
    <mergeCell ref="B2:C2"/>
    <mergeCell ref="B16:C16"/>
    <mergeCell ref="B3:C3"/>
    <mergeCell ref="B4:C4"/>
    <mergeCell ref="B5:C5"/>
    <mergeCell ref="B6:C6"/>
    <mergeCell ref="B7:C7"/>
    <mergeCell ref="B8:C8"/>
    <mergeCell ref="B10:C10"/>
    <mergeCell ref="B13:C13"/>
    <mergeCell ref="A10:A17"/>
    <mergeCell ref="B42:C42"/>
    <mergeCell ref="A22:A39"/>
    <mergeCell ref="B18:C18"/>
    <mergeCell ref="B20:C20"/>
    <mergeCell ref="B41:C41"/>
    <mergeCell ref="B31:C31"/>
    <mergeCell ref="B35:C35"/>
    <mergeCell ref="B40:C40"/>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B14" sqref="B14:C14"/>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26.25" x14ac:dyDescent="0.25">
      <c r="A1" s="92" t="s">
        <v>67</v>
      </c>
      <c r="B1" s="92"/>
      <c r="C1" s="92"/>
    </row>
    <row r="2" spans="1:3" x14ac:dyDescent="0.25">
      <c r="A2" s="20" t="s">
        <v>11</v>
      </c>
      <c r="B2" s="82" t="str">
        <f>'AUTOS NOTA 324-478'!B2:C2</f>
        <v>SINIESTRO   131818125 APL. 214995</v>
      </c>
      <c r="C2" s="83"/>
    </row>
    <row r="3" spans="1:3" x14ac:dyDescent="0.25">
      <c r="A3" s="5" t="s">
        <v>1</v>
      </c>
      <c r="B3" s="54" t="str">
        <f>'AUTOS  NOTA 322'!B2:C2</f>
        <v>11001310301220250026800</v>
      </c>
      <c r="C3" s="54"/>
    </row>
    <row r="4" spans="1:3" x14ac:dyDescent="0.25">
      <c r="A4" s="5" t="s">
        <v>2</v>
      </c>
      <c r="B4" s="54" t="str">
        <f>'AUTOS  NOTA 322'!B3:C3</f>
        <v>JUZGADO DOCE (12) CIVIL DEL CIRCUITO DE BOGOTÁ</v>
      </c>
      <c r="C4" s="54"/>
    </row>
    <row r="5" spans="1:3" x14ac:dyDescent="0.25">
      <c r="A5" s="5" t="s">
        <v>3</v>
      </c>
      <c r="B5" s="54" t="str">
        <f>'AUTOS  NOTA 322'!B4:C4</f>
        <v>ALLIANZ SEGUROS S.A
JONATHAN ALBERTO RODRIGUEZ REYES (propietario del vehículo)
LUZ NIDIA MAHECHA TIQUE (conductora)</v>
      </c>
      <c r="C5" s="54"/>
    </row>
    <row r="6" spans="1:3" ht="15" customHeight="1" x14ac:dyDescent="0.25">
      <c r="A6" s="5" t="s">
        <v>4</v>
      </c>
      <c r="B6" s="54" t="str">
        <f>'AUTOS  NOTA 322'!B5:C5</f>
        <v>LILIA BILBAO GOMEZ (victima directa)
DELFINA BILBAO GOMEZ (victima directa)
SONIA ALEJANDRA SANABRIA BILBAO (victima directa)</v>
      </c>
      <c r="C6" s="54"/>
    </row>
    <row r="7" spans="1:3" ht="15" customHeight="1" x14ac:dyDescent="0.25">
      <c r="A7" s="5" t="s">
        <v>5</v>
      </c>
      <c r="B7" s="54" t="str">
        <f>'AUTOS  NOTA 322'!B6:C6</f>
        <v>DEMANDA DIRECTA</v>
      </c>
      <c r="C7" s="54"/>
    </row>
    <row r="8" spans="1:3" ht="15" customHeight="1" x14ac:dyDescent="0.25">
      <c r="A8" s="28" t="s">
        <v>101</v>
      </c>
      <c r="B8" s="54" t="str">
        <f>'AUTOS  NOTA 322'!B7:C8</f>
        <v xml:space="preserve">LILIA BILBAO GOMEZ, DELFINA BILBAO GOMEZ  Y SONIA ALEJANDRA SANABRIA BILBAO </v>
      </c>
      <c r="C8" s="54"/>
    </row>
    <row r="9" spans="1:3" ht="18.95" customHeight="1" x14ac:dyDescent="0.25">
      <c r="A9" s="5" t="s">
        <v>102</v>
      </c>
      <c r="B9" s="54" t="s">
        <v>57</v>
      </c>
      <c r="C9" s="54"/>
    </row>
    <row r="10" spans="1:3" x14ac:dyDescent="0.25">
      <c r="A10" s="7" t="s">
        <v>64</v>
      </c>
      <c r="B10" s="119">
        <f>'AUTOS NOTA 324-478'!B20:C20</f>
        <v>80494885</v>
      </c>
      <c r="C10" s="119"/>
    </row>
    <row r="11" spans="1:3" x14ac:dyDescent="0.25">
      <c r="A11" s="7" t="s">
        <v>116</v>
      </c>
      <c r="B11" s="120">
        <f>'AUTOS NOTA 324-478'!B40:C40</f>
        <v>24148465.5</v>
      </c>
      <c r="C11" s="54"/>
    </row>
    <row r="12" spans="1:3" ht="30" x14ac:dyDescent="0.25">
      <c r="A12" s="7" t="s">
        <v>68</v>
      </c>
      <c r="B12" s="117"/>
      <c r="C12" s="118"/>
    </row>
    <row r="13" spans="1:3" ht="45" x14ac:dyDescent="0.25">
      <c r="A13" s="5" t="s">
        <v>69</v>
      </c>
      <c r="B13" s="54"/>
      <c r="C13" s="54"/>
    </row>
    <row r="14" spans="1:3" ht="45" x14ac:dyDescent="0.25">
      <c r="A14" s="5" t="s">
        <v>70</v>
      </c>
      <c r="B14" s="54"/>
      <c r="C14" s="54"/>
    </row>
    <row r="15" spans="1:3" x14ac:dyDescent="0.25">
      <c r="A15" s="5" t="s">
        <v>71</v>
      </c>
      <c r="B15" s="6"/>
      <c r="C15" s="6"/>
    </row>
    <row r="16" spans="1:3" x14ac:dyDescent="0.25">
      <c r="A16" s="7" t="s">
        <v>72</v>
      </c>
      <c r="B16" s="54"/>
      <c r="C16" s="54"/>
    </row>
    <row r="17" spans="1:3" x14ac:dyDescent="0.25">
      <c r="A17" s="6" t="s">
        <v>73</v>
      </c>
      <c r="B17" s="118"/>
      <c r="C17" s="118"/>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336EC-13FC-49F2-BBA5-C442A8E5E15C}">
  <sheetPr>
    <tabColor theme="3" tint="0.39997558519241921"/>
  </sheetPr>
  <dimension ref="A1:H24"/>
  <sheetViews>
    <sheetView workbookViewId="0">
      <selection activeCell="B11" sqref="B11:C11"/>
    </sheetView>
  </sheetViews>
  <sheetFormatPr baseColWidth="10" defaultColWidth="0" defaultRowHeight="15" x14ac:dyDescent="0.25"/>
  <cols>
    <col min="1" max="1" width="54.42578125" customWidth="1"/>
    <col min="2" max="2" width="23.42578125" customWidth="1"/>
    <col min="3" max="3" width="98.85546875" customWidth="1"/>
    <col min="4" max="8" width="0" hidden="1" customWidth="1"/>
    <col min="9" max="16384" width="11.42578125" hidden="1"/>
  </cols>
  <sheetData>
    <row r="1" spans="1:3" ht="26.25" x14ac:dyDescent="0.25">
      <c r="A1" s="92" t="s">
        <v>131</v>
      </c>
      <c r="B1" s="92"/>
      <c r="C1" s="92"/>
    </row>
    <row r="2" spans="1:3" x14ac:dyDescent="0.25">
      <c r="A2" s="38" t="s">
        <v>11</v>
      </c>
      <c r="B2" s="82" t="str">
        <f>'AUTOS NOTA 321'!B2:C2</f>
        <v>SINIESTRO   131818125 APL. 214995</v>
      </c>
      <c r="C2" s="83"/>
    </row>
    <row r="3" spans="1:3" x14ac:dyDescent="0.25">
      <c r="A3" s="5" t="s">
        <v>1</v>
      </c>
      <c r="B3" s="54" t="str">
        <f>'AUTOS  NOTA 322'!B2:C2</f>
        <v>11001310301220250026800</v>
      </c>
      <c r="C3" s="54"/>
    </row>
    <row r="4" spans="1:3" x14ac:dyDescent="0.25">
      <c r="A4" s="5" t="s">
        <v>2</v>
      </c>
      <c r="B4" s="54" t="str">
        <f>'AUTOS  NOTA 322'!B3:C3</f>
        <v>JUZGADO DOCE (12) CIVIL DEL CIRCUITO DE BOGOTÁ</v>
      </c>
      <c r="C4" s="54"/>
    </row>
    <row r="5" spans="1:3" x14ac:dyDescent="0.25">
      <c r="A5" s="5" t="s">
        <v>3</v>
      </c>
      <c r="B5" s="54" t="str">
        <f>'AUTOS  NOTA 322'!B4:C4</f>
        <v>ALLIANZ SEGUROS S.A
JONATHAN ALBERTO RODRIGUEZ REYES (propietario del vehículo)
LUZ NIDIA MAHECHA TIQUE (conductora)</v>
      </c>
      <c r="C5" s="54"/>
    </row>
    <row r="6" spans="1:3" x14ac:dyDescent="0.25">
      <c r="A6" s="5" t="s">
        <v>4</v>
      </c>
      <c r="B6" s="54" t="str">
        <f>'AUTOS  NOTA 322'!B5:C5</f>
        <v>LILIA BILBAO GOMEZ (victima directa)
DELFINA BILBAO GOMEZ (victima directa)
SONIA ALEJANDRA SANABRIA BILBAO (victima directa)</v>
      </c>
      <c r="C6" s="54"/>
    </row>
    <row r="7" spans="1:3" x14ac:dyDescent="0.25">
      <c r="A7" s="5" t="s">
        <v>5</v>
      </c>
      <c r="B7" s="54" t="str">
        <f>'AUTOS  NOTA 322'!B6:C6</f>
        <v>DEMANDA DIRECTA</v>
      </c>
      <c r="C7" s="54"/>
    </row>
    <row r="8" spans="1:3" x14ac:dyDescent="0.25">
      <c r="A8" s="5" t="s">
        <v>102</v>
      </c>
      <c r="B8" s="54" t="str">
        <f>'AUTOS NOTA 324-478'!B18:C18</f>
        <v>EVENTUAL</v>
      </c>
      <c r="C8" s="54"/>
    </row>
    <row r="9" spans="1:3" x14ac:dyDescent="0.25">
      <c r="A9" s="7" t="s">
        <v>64</v>
      </c>
      <c r="B9" s="119">
        <f>'AUTOS NOTA 324-478'!B20:C20</f>
        <v>80494885</v>
      </c>
      <c r="C9" s="119"/>
    </row>
    <row r="10" spans="1:3" x14ac:dyDescent="0.25">
      <c r="A10" s="5" t="s">
        <v>132</v>
      </c>
      <c r="B10" s="122">
        <v>0</v>
      </c>
      <c r="C10" s="122"/>
    </row>
    <row r="11" spans="1:3" ht="30" customHeight="1" x14ac:dyDescent="0.25">
      <c r="A11" s="5" t="s">
        <v>192</v>
      </c>
      <c r="B11" s="54"/>
      <c r="C11" s="54"/>
    </row>
    <row r="12" spans="1:3" x14ac:dyDescent="0.25">
      <c r="A12" s="5" t="s">
        <v>193</v>
      </c>
      <c r="B12" s="121"/>
      <c r="C12" s="121"/>
    </row>
    <row r="13" spans="1:3" x14ac:dyDescent="0.25">
      <c r="A13" s="5" t="s">
        <v>194</v>
      </c>
      <c r="B13" s="54"/>
      <c r="C13" s="54"/>
    </row>
    <row r="19" spans="4:8" x14ac:dyDescent="0.25">
      <c r="D19" t="str">
        <f t="shared" ref="D19:H22" si="0">UPPER(D17)</f>
        <v/>
      </c>
      <c r="E19" t="str">
        <f t="shared" si="0"/>
        <v/>
      </c>
      <c r="F19" t="str">
        <f t="shared" si="0"/>
        <v/>
      </c>
      <c r="G19" t="str">
        <f t="shared" si="0"/>
        <v/>
      </c>
      <c r="H19" t="str">
        <f t="shared" si="0"/>
        <v/>
      </c>
    </row>
    <row r="20" spans="4:8" x14ac:dyDescent="0.25">
      <c r="D20" t="str">
        <f t="shared" si="0"/>
        <v/>
      </c>
      <c r="E20" t="str">
        <f t="shared" si="0"/>
        <v/>
      </c>
      <c r="F20" t="str">
        <f t="shared" si="0"/>
        <v/>
      </c>
      <c r="G20" t="str">
        <f t="shared" si="0"/>
        <v/>
      </c>
      <c r="H20" t="str">
        <f t="shared" si="0"/>
        <v/>
      </c>
    </row>
    <row r="21" spans="4:8" x14ac:dyDescent="0.25">
      <c r="D21" t="str">
        <f t="shared" si="0"/>
        <v/>
      </c>
      <c r="E21" t="str">
        <f t="shared" si="0"/>
        <v/>
      </c>
      <c r="F21" t="str">
        <f t="shared" si="0"/>
        <v/>
      </c>
      <c r="G21" t="str">
        <f t="shared" si="0"/>
        <v/>
      </c>
      <c r="H21" t="str">
        <f t="shared" si="0"/>
        <v/>
      </c>
    </row>
    <row r="22" spans="4:8" x14ac:dyDescent="0.25">
      <c r="D22" t="str">
        <f>UPPER(D20)</f>
        <v/>
      </c>
      <c r="E22" t="str">
        <f t="shared" si="0"/>
        <v/>
      </c>
      <c r="F22" t="str">
        <f t="shared" si="0"/>
        <v/>
      </c>
      <c r="G22" t="str">
        <f t="shared" si="0"/>
        <v/>
      </c>
      <c r="H22" t="str">
        <f t="shared" si="0"/>
        <v/>
      </c>
    </row>
    <row r="23" spans="4:8" x14ac:dyDescent="0.25">
      <c r="D23" t="str">
        <f t="shared" ref="D23:H24" si="1">UPPER(D21)</f>
        <v/>
      </c>
      <c r="E23" t="str">
        <f t="shared" si="1"/>
        <v/>
      </c>
      <c r="F23" t="str">
        <f t="shared" si="1"/>
        <v/>
      </c>
      <c r="G23" t="str">
        <f t="shared" si="1"/>
        <v/>
      </c>
      <c r="H23" t="str">
        <f t="shared" si="1"/>
        <v/>
      </c>
    </row>
    <row r="24" spans="4:8" x14ac:dyDescent="0.25">
      <c r="D24" t="str">
        <f t="shared" si="1"/>
        <v/>
      </c>
      <c r="E24" t="str">
        <f t="shared" si="1"/>
        <v/>
      </c>
      <c r="F24" t="str">
        <f t="shared" si="1"/>
        <v/>
      </c>
      <c r="G24" t="str">
        <f t="shared" si="1"/>
        <v/>
      </c>
      <c r="H24" t="str">
        <f t="shared" si="1"/>
        <v/>
      </c>
    </row>
  </sheetData>
  <mergeCells count="13">
    <mergeCell ref="B12:C12"/>
    <mergeCell ref="B13:C13"/>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550F9-266D-464E-BB6F-D0584068D6D8}">
  <sheetPr>
    <tabColor theme="3" tint="0.39997558519241921"/>
  </sheetPr>
  <dimension ref="A1:F34"/>
  <sheetViews>
    <sheetView topLeftCell="A16" zoomScaleNormal="100" workbookViewId="0">
      <selection activeCell="B39" sqref="B39"/>
    </sheetView>
  </sheetViews>
  <sheetFormatPr baseColWidth="10" defaultColWidth="0" defaultRowHeight="15" x14ac:dyDescent="0.25"/>
  <cols>
    <col min="1" max="1" width="72.85546875" customWidth="1"/>
    <col min="2" max="2" width="39.85546875" customWidth="1"/>
    <col min="3" max="3" width="96.42578125" customWidth="1"/>
    <col min="4" max="16384" width="11.42578125" hidden="1"/>
  </cols>
  <sheetData>
    <row r="1" spans="1:6" ht="26.25" x14ac:dyDescent="0.25">
      <c r="A1" s="92" t="s">
        <v>133</v>
      </c>
      <c r="B1" s="92"/>
      <c r="C1" s="92"/>
    </row>
    <row r="2" spans="1:6" x14ac:dyDescent="0.25">
      <c r="A2" s="20" t="s">
        <v>11</v>
      </c>
      <c r="B2" s="82" t="str">
        <f>'AUTOS NOTA 321'!B2:C2</f>
        <v>SINIESTRO   131818125 APL. 214995</v>
      </c>
      <c r="C2" s="83"/>
    </row>
    <row r="3" spans="1:6" x14ac:dyDescent="0.25">
      <c r="A3" s="5" t="s">
        <v>1</v>
      </c>
      <c r="B3" s="54" t="str">
        <f>'AUTOS  NOTA 322'!B2:C2</f>
        <v>11001310301220250026800</v>
      </c>
      <c r="C3" s="54"/>
    </row>
    <row r="4" spans="1:6" x14ac:dyDescent="0.25">
      <c r="A4" s="5" t="s">
        <v>2</v>
      </c>
      <c r="B4" s="54" t="str">
        <f>'AUTOS  NOTA 322'!B3:C3</f>
        <v>JUZGADO DOCE (12) CIVIL DEL CIRCUITO DE BOGOTÁ</v>
      </c>
      <c r="C4" s="54"/>
    </row>
    <row r="5" spans="1:6" ht="15" customHeight="1" x14ac:dyDescent="0.25">
      <c r="A5" s="5" t="s">
        <v>3</v>
      </c>
      <c r="B5" s="54" t="str">
        <f>'AUTOS  NOTA 322'!B4:C4</f>
        <v>ALLIANZ SEGUROS S.A
JONATHAN ALBERTO RODRIGUEZ REYES (propietario del vehículo)
LUZ NIDIA MAHECHA TIQUE (conductora)</v>
      </c>
      <c r="C5" s="54"/>
    </row>
    <row r="6" spans="1:6" ht="15" customHeight="1" x14ac:dyDescent="0.25">
      <c r="A6" s="5" t="s">
        <v>4</v>
      </c>
      <c r="B6" s="54" t="str">
        <f>'AUTOS  NOTA 322'!B5:C5</f>
        <v>LILIA BILBAO GOMEZ (victima directa)
DELFINA BILBAO GOMEZ (victima directa)
SONIA ALEJANDRA SANABRIA BILBAO (victima directa)</v>
      </c>
      <c r="C6" s="54"/>
    </row>
    <row r="7" spans="1:6" x14ac:dyDescent="0.25">
      <c r="A7" s="5" t="s">
        <v>5</v>
      </c>
      <c r="B7" s="54" t="str">
        <f>'AUTOS  NOTA 322'!B6:C6</f>
        <v>DEMANDA DIRECTA</v>
      </c>
      <c r="C7" s="54"/>
    </row>
    <row r="8" spans="1:6" x14ac:dyDescent="0.25">
      <c r="A8" s="5" t="s">
        <v>134</v>
      </c>
      <c r="B8" s="123">
        <f>'AUTOS NOTA 324-478'!B20:C20</f>
        <v>80494885</v>
      </c>
      <c r="C8" s="123"/>
    </row>
    <row r="9" spans="1:6" x14ac:dyDescent="0.25">
      <c r="A9" s="5" t="s">
        <v>135</v>
      </c>
      <c r="B9" s="54"/>
      <c r="C9" s="54"/>
    </row>
    <row r="10" spans="1:6" ht="111" customHeight="1" x14ac:dyDescent="0.25">
      <c r="A10" s="5" t="s">
        <v>136</v>
      </c>
      <c r="B10" s="54"/>
      <c r="C10" s="54"/>
    </row>
    <row r="11" spans="1:6" ht="21" customHeight="1" x14ac:dyDescent="0.25">
      <c r="A11" s="124"/>
      <c r="B11" s="124"/>
      <c r="C11" s="124"/>
      <c r="E11" t="s">
        <v>57</v>
      </c>
      <c r="F11" s="22">
        <v>0.7</v>
      </c>
    </row>
    <row r="12" spans="1:6" hidden="1" x14ac:dyDescent="0.25">
      <c r="A12" s="125"/>
      <c r="B12" s="125"/>
      <c r="C12" s="125"/>
      <c r="E12" t="s">
        <v>59</v>
      </c>
      <c r="F12" s="23">
        <v>0.3</v>
      </c>
    </row>
    <row r="13" spans="1:6" ht="18.75" x14ac:dyDescent="0.25">
      <c r="A13" s="126" t="s">
        <v>137</v>
      </c>
      <c r="B13" s="126"/>
      <c r="C13" s="126"/>
    </row>
    <row r="14" spans="1:6" x14ac:dyDescent="0.25">
      <c r="A14" s="36" t="s">
        <v>60</v>
      </c>
      <c r="B14" s="97" t="s">
        <v>61</v>
      </c>
      <c r="C14" s="98"/>
    </row>
    <row r="15" spans="1:6" ht="45" x14ac:dyDescent="0.25">
      <c r="A15" s="21" t="s">
        <v>63</v>
      </c>
      <c r="B15" s="127">
        <f>((C17+C18+C20+C21+C25+C23+C27+C29+C24+C28)-C32)*C31*C33</f>
        <v>1000000000</v>
      </c>
      <c r="C15" s="127"/>
    </row>
    <row r="16" spans="1:6" x14ac:dyDescent="0.25">
      <c r="A16" s="7" t="s">
        <v>64</v>
      </c>
      <c r="B16" s="128" t="s">
        <v>53</v>
      </c>
      <c r="C16" s="129"/>
    </row>
    <row r="17" spans="1:3" x14ac:dyDescent="0.25">
      <c r="A17" s="95"/>
      <c r="B17" s="34" t="s">
        <v>54</v>
      </c>
      <c r="C17" s="29">
        <v>1000000000</v>
      </c>
    </row>
    <row r="18" spans="1:3" x14ac:dyDescent="0.25">
      <c r="A18" s="96"/>
      <c r="B18" s="34" t="s">
        <v>55</v>
      </c>
      <c r="C18" s="29">
        <v>0</v>
      </c>
    </row>
    <row r="19" spans="1:3" x14ac:dyDescent="0.25">
      <c r="A19" s="96"/>
      <c r="B19" s="102" t="s">
        <v>56</v>
      </c>
      <c r="C19" s="103"/>
    </row>
    <row r="20" spans="1:3" x14ac:dyDescent="0.25">
      <c r="A20" s="96"/>
      <c r="B20" s="34" t="s">
        <v>98</v>
      </c>
      <c r="C20" s="29">
        <v>0</v>
      </c>
    </row>
    <row r="21" spans="1:3" ht="30" x14ac:dyDescent="0.25">
      <c r="A21" s="96"/>
      <c r="B21" s="34" t="s">
        <v>100</v>
      </c>
      <c r="C21" s="29">
        <v>0</v>
      </c>
    </row>
    <row r="22" spans="1:3" x14ac:dyDescent="0.25">
      <c r="A22" s="96"/>
      <c r="B22" s="102" t="s">
        <v>121</v>
      </c>
      <c r="C22" s="103"/>
    </row>
    <row r="23" spans="1:3" x14ac:dyDescent="0.25">
      <c r="A23" s="96"/>
      <c r="B23" s="34" t="s">
        <v>130</v>
      </c>
      <c r="C23" s="29">
        <v>0</v>
      </c>
    </row>
    <row r="24" spans="1:3" x14ac:dyDescent="0.25">
      <c r="A24" s="96"/>
      <c r="B24" s="34" t="s">
        <v>54</v>
      </c>
      <c r="C24" s="29">
        <v>0</v>
      </c>
    </row>
    <row r="25" spans="1:3" x14ac:dyDescent="0.25">
      <c r="A25" s="96"/>
      <c r="B25" s="34" t="s">
        <v>55</v>
      </c>
      <c r="C25" s="29">
        <v>0</v>
      </c>
    </row>
    <row r="26" spans="1:3" x14ac:dyDescent="0.25">
      <c r="A26" s="96"/>
      <c r="B26" s="102" t="s">
        <v>122</v>
      </c>
      <c r="C26" s="103"/>
    </row>
    <row r="27" spans="1:3" x14ac:dyDescent="0.25">
      <c r="A27" s="96"/>
      <c r="B27" s="34"/>
      <c r="C27" s="29"/>
    </row>
    <row r="28" spans="1:3" x14ac:dyDescent="0.25">
      <c r="A28" s="96"/>
      <c r="B28" s="34" t="s">
        <v>54</v>
      </c>
      <c r="C28" s="29">
        <v>0</v>
      </c>
    </row>
    <row r="29" spans="1:3" x14ac:dyDescent="0.25">
      <c r="A29" s="96"/>
      <c r="B29" s="34" t="s">
        <v>55</v>
      </c>
      <c r="C29" s="29">
        <v>0</v>
      </c>
    </row>
    <row r="30" spans="1:3" x14ac:dyDescent="0.25">
      <c r="A30" s="96"/>
      <c r="B30" s="102" t="s">
        <v>114</v>
      </c>
      <c r="C30" s="103"/>
    </row>
    <row r="31" spans="1:3" x14ac:dyDescent="0.25">
      <c r="A31" s="96"/>
      <c r="B31" s="34" t="s">
        <v>125</v>
      </c>
      <c r="C31" s="30">
        <v>1</v>
      </c>
    </row>
    <row r="32" spans="1:3" x14ac:dyDescent="0.25">
      <c r="A32" s="96"/>
      <c r="B32" s="34" t="s">
        <v>115</v>
      </c>
      <c r="C32" s="31">
        <v>0</v>
      </c>
    </row>
    <row r="33" spans="1:3" x14ac:dyDescent="0.25">
      <c r="A33" s="96"/>
      <c r="B33" s="34" t="s">
        <v>129</v>
      </c>
      <c r="C33" s="30">
        <v>1</v>
      </c>
    </row>
    <row r="34" spans="1:3" x14ac:dyDescent="0.25">
      <c r="A34" s="24" t="s">
        <v>65</v>
      </c>
      <c r="B34" s="99">
        <f>IFERROR(B15*(VLOOKUP(B14,E11:F13,2,0)),16666)</f>
        <v>16666</v>
      </c>
      <c r="C34" s="99"/>
    </row>
  </sheetData>
  <mergeCells count="21">
    <mergeCell ref="A17:A33"/>
    <mergeCell ref="B30:C30"/>
    <mergeCell ref="B34:C34"/>
    <mergeCell ref="B14:C14"/>
    <mergeCell ref="B7:C7"/>
    <mergeCell ref="B8:C8"/>
    <mergeCell ref="B9:C9"/>
    <mergeCell ref="B10:C10"/>
    <mergeCell ref="A11:C12"/>
    <mergeCell ref="A13:C13"/>
    <mergeCell ref="B15:C15"/>
    <mergeCell ref="B22:C22"/>
    <mergeCell ref="B19:C19"/>
    <mergeCell ref="B16:C16"/>
    <mergeCell ref="B26:C26"/>
    <mergeCell ref="B6:C6"/>
    <mergeCell ref="A1:C1"/>
    <mergeCell ref="B2:C2"/>
    <mergeCell ref="B3:C3"/>
    <mergeCell ref="B4:C4"/>
    <mergeCell ref="B5:C5"/>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CEFB444A-EC38-4648-8B2D-12130F930E0D}">
          <x14:formula1>
            <xm:f>Hoja2!$L$9:$L$13</xm:f>
          </x14:formula1>
          <xm:sqref>B27</xm:sqref>
        </x14:dataValidation>
        <x14:dataValidation type="list" allowBlank="1" showInputMessage="1" showErrorMessage="1" xr:uid="{4EB0E707-0728-49EB-B78F-45203B392D79}">
          <x14:formula1>
            <xm:f>Hoja2!$F$1:$F$3</xm:f>
          </x14:formula1>
          <xm:sqref>B14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workbookViewId="0">
      <selection activeCell="F1" sqref="F1:G3"/>
    </sheetView>
  </sheetViews>
  <sheetFormatPr baseColWidth="10" defaultColWidth="11.42578125" defaultRowHeight="15" x14ac:dyDescent="0.25"/>
  <cols>
    <col min="4" max="4" width="20.140625" bestFit="1" customWidth="1"/>
    <col min="5" max="5" width="42.85546875" bestFit="1" customWidth="1"/>
    <col min="12" max="12" width="30.42578125" customWidth="1"/>
    <col min="13" max="13" width="16" customWidth="1"/>
  </cols>
  <sheetData>
    <row r="1" spans="1:15" x14ac:dyDescent="0.25">
      <c r="A1" s="9" t="s">
        <v>14</v>
      </c>
      <c r="B1" t="s">
        <v>17</v>
      </c>
      <c r="C1" s="9" t="s">
        <v>19</v>
      </c>
      <c r="D1" s="9" t="s">
        <v>74</v>
      </c>
      <c r="E1" s="3" t="s">
        <v>25</v>
      </c>
      <c r="F1" s="2" t="s">
        <v>57</v>
      </c>
      <c r="G1" s="4">
        <v>0</v>
      </c>
      <c r="H1" t="s">
        <v>6</v>
      </c>
      <c r="I1" t="s">
        <v>75</v>
      </c>
      <c r="K1" t="s">
        <v>103</v>
      </c>
      <c r="L1" s="27" t="s">
        <v>127</v>
      </c>
      <c r="M1" t="s">
        <v>76</v>
      </c>
      <c r="N1" t="s">
        <v>57</v>
      </c>
      <c r="O1" t="s">
        <v>117</v>
      </c>
    </row>
    <row r="2" spans="1:15" x14ac:dyDescent="0.25">
      <c r="A2" t="s">
        <v>76</v>
      </c>
      <c r="B2" t="s">
        <v>27</v>
      </c>
      <c r="C2" t="s">
        <v>77</v>
      </c>
      <c r="D2" s="2" t="s">
        <v>78</v>
      </c>
      <c r="E2" s="1" t="s">
        <v>79</v>
      </c>
      <c r="F2" s="2" t="s">
        <v>61</v>
      </c>
      <c r="G2" s="4">
        <v>0.7</v>
      </c>
      <c r="H2" t="s">
        <v>7</v>
      </c>
      <c r="I2" t="s">
        <v>80</v>
      </c>
      <c r="K2" t="s">
        <v>104</v>
      </c>
      <c r="L2" s="27" t="s">
        <v>105</v>
      </c>
      <c r="M2" t="s">
        <v>81</v>
      </c>
      <c r="N2" t="s">
        <v>59</v>
      </c>
      <c r="O2" t="s">
        <v>27</v>
      </c>
    </row>
    <row r="3" spans="1:15" x14ac:dyDescent="0.25">
      <c r="A3" t="s">
        <v>81</v>
      </c>
      <c r="C3" t="s">
        <v>82</v>
      </c>
      <c r="D3" s="2" t="s">
        <v>83</v>
      </c>
      <c r="E3" s="1" t="s">
        <v>84</v>
      </c>
      <c r="F3" s="2" t="s">
        <v>59</v>
      </c>
      <c r="G3" s="4">
        <v>0.3</v>
      </c>
      <c r="H3" t="s">
        <v>85</v>
      </c>
      <c r="I3" t="s">
        <v>86</v>
      </c>
      <c r="L3" s="27" t="s">
        <v>106</v>
      </c>
      <c r="M3" t="s">
        <v>87</v>
      </c>
      <c r="N3" t="s">
        <v>61</v>
      </c>
    </row>
    <row r="4" spans="1:15" x14ac:dyDescent="0.25">
      <c r="A4" t="s">
        <v>87</v>
      </c>
      <c r="C4" t="s">
        <v>20</v>
      </c>
      <c r="E4" s="1" t="s">
        <v>88</v>
      </c>
      <c r="H4" t="s">
        <v>89</v>
      </c>
      <c r="I4" t="s">
        <v>8</v>
      </c>
      <c r="L4" t="s">
        <v>107</v>
      </c>
    </row>
    <row r="5" spans="1:15" x14ac:dyDescent="0.25">
      <c r="A5" t="s">
        <v>90</v>
      </c>
      <c r="E5" s="1" t="s">
        <v>91</v>
      </c>
      <c r="H5" t="s">
        <v>92</v>
      </c>
      <c r="I5" t="s">
        <v>93</v>
      </c>
      <c r="L5" s="27" t="s">
        <v>108</v>
      </c>
    </row>
    <row r="6" spans="1:15" x14ac:dyDescent="0.25">
      <c r="E6" s="1" t="s">
        <v>94</v>
      </c>
      <c r="I6" t="s">
        <v>95</v>
      </c>
      <c r="L6" s="27" t="s">
        <v>128</v>
      </c>
    </row>
    <row r="7" spans="1:15" x14ac:dyDescent="0.25">
      <c r="E7" s="1" t="s">
        <v>96</v>
      </c>
      <c r="I7" t="s">
        <v>119</v>
      </c>
      <c r="L7" s="27" t="s">
        <v>109</v>
      </c>
    </row>
    <row r="8" spans="1:15" x14ac:dyDescent="0.25">
      <c r="E8" s="1" t="s">
        <v>97</v>
      </c>
      <c r="L8" s="27" t="s">
        <v>121</v>
      </c>
    </row>
    <row r="9" spans="1:15" x14ac:dyDescent="0.25">
      <c r="L9" s="27" t="s">
        <v>110</v>
      </c>
    </row>
    <row r="10" spans="1:15" x14ac:dyDescent="0.25">
      <c r="L10" s="27" t="s">
        <v>111</v>
      </c>
    </row>
    <row r="11" spans="1:15" x14ac:dyDescent="0.25">
      <c r="L11" s="27" t="s">
        <v>112</v>
      </c>
    </row>
    <row r="12" spans="1:15" x14ac:dyDescent="0.25">
      <c r="L12" s="27" t="s">
        <v>113</v>
      </c>
    </row>
    <row r="13" spans="1:15" x14ac:dyDescent="0.25">
      <c r="L13" s="27" t="s">
        <v>124</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FF3A022-14CF-46D5-8131-E943E7D1100E}">
  <ds:schemaRefs>
    <ds:schemaRef ds:uri="http://schemas.microsoft.com/sharepoint/v3/contenttype/forms"/>
  </ds:schemaRefs>
</ds:datastoreItem>
</file>

<file path=customXml/itemProps2.xml><?xml version="1.0" encoding="utf-8"?>
<ds:datastoreItem xmlns:ds="http://schemas.openxmlformats.org/officeDocument/2006/customXml" ds:itemID="{40A28064-E7EB-471E-8ADB-894660FBB5BB}">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customXml/itemProps3.xml><?xml version="1.0" encoding="utf-8"?>
<ds:datastoreItem xmlns:ds="http://schemas.openxmlformats.org/officeDocument/2006/customXml" ds:itemID="{8D4239CF-636B-4907-A4B8-9D5ACB36E6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AUTOS  NOTA 322</vt:lpstr>
      <vt:lpstr>AUTOS NOTA 321</vt:lpstr>
      <vt:lpstr>AUTOS NOTA 324-478</vt:lpstr>
      <vt:lpstr>TASACION </vt:lpstr>
      <vt:lpstr>AUTOS NOTA 325</vt:lpstr>
      <vt:lpstr>CONCEPTO DE CONCILIACIÓN 330 </vt:lpstr>
      <vt:lpstr>CAMBIO DE CONTINGENCIA 423</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Ángela María Valencia Arango</cp:lastModifiedBy>
  <cp:revision/>
  <dcterms:created xsi:type="dcterms:W3CDTF">2020-12-07T14:41:17Z</dcterms:created>
  <dcterms:modified xsi:type="dcterms:W3CDTF">2025-08-21T22:52:20Z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ies>
</file>