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C:\Users\vorozco\Downloads\"/>
    </mc:Choice>
  </mc:AlternateContent>
  <xr:revisionPtr revIDLastSave="0" documentId="13_ncr:1_{256E8E64-5901-464C-8674-E8FBCC21F399}" xr6:coauthVersionLast="47" xr6:coauthVersionMax="47" xr10:uidLastSave="{00000000-0000-0000-0000-000000000000}"/>
  <bookViews>
    <workbookView xWindow="-120" yWindow="-120" windowWidth="24240" windowHeight="13020" xr2:uid="{00000000-000D-0000-FFFF-FFFF00000000}"/>
  </bookViews>
  <sheets>
    <sheet name="LIQ. PRETENSIONES DEMANDA" sheetId="1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7" i="13" l="1"/>
  <c r="E37" i="13" l="1"/>
  <c r="E30" i="13"/>
  <c r="E31" i="13"/>
  <c r="E32" i="13"/>
  <c r="E33" i="13"/>
  <c r="E34" i="13"/>
  <c r="E19" i="13"/>
  <c r="F19" i="13" s="1"/>
  <c r="D30" i="13" s="1"/>
  <c r="F30" i="13" s="1"/>
  <c r="E26" i="13"/>
  <c r="F26" i="13" s="1"/>
  <c r="D37" i="13" s="1"/>
  <c r="E21" i="13"/>
  <c r="F21" i="13" s="1"/>
  <c r="E22" i="13"/>
  <c r="F22" i="13" s="1"/>
  <c r="D33" i="13" s="1"/>
  <c r="E23" i="13"/>
  <c r="E24" i="13"/>
  <c r="F24" i="13" s="1"/>
  <c r="D35" i="13" s="1"/>
  <c r="E25" i="13"/>
  <c r="F25" i="13" s="1"/>
  <c r="D36" i="13" s="1"/>
  <c r="E20" i="13"/>
  <c r="F20" i="13" s="1"/>
  <c r="D31" i="13" s="1"/>
  <c r="F31" i="13" s="1"/>
  <c r="F23" i="13"/>
  <c r="D34" i="13" s="1"/>
  <c r="E15" i="13"/>
  <c r="F15" i="13" s="1"/>
  <c r="E9" i="13"/>
  <c r="F9" i="13" s="1"/>
  <c r="E10" i="13"/>
  <c r="F10" i="13" s="1"/>
  <c r="E11" i="13"/>
  <c r="F11" i="13" s="1"/>
  <c r="E12" i="13"/>
  <c r="F12" i="13" s="1"/>
  <c r="E13" i="13"/>
  <c r="F13" i="13" s="1"/>
  <c r="E14" i="13"/>
  <c r="F14" i="13" s="1"/>
  <c r="F33" i="13" l="1"/>
  <c r="F27" i="13"/>
  <c r="D32" i="13"/>
  <c r="F32" i="13" s="1"/>
  <c r="E36" i="13" l="1"/>
  <c r="E35" i="13"/>
  <c r="E8" i="13"/>
  <c r="E41" i="13" l="1"/>
  <c r="F41" i="13" s="1"/>
  <c r="F42" i="13" s="1"/>
  <c r="F8" i="13"/>
  <c r="F16" i="13" s="1"/>
  <c r="F34" i="13" l="1"/>
  <c r="F37" i="13"/>
  <c r="F35" i="13"/>
  <c r="F36" i="13"/>
  <c r="F38" i="13" l="1"/>
  <c r="F49" i="13" s="1"/>
</calcChain>
</file>

<file path=xl/sharedStrings.xml><?xml version="1.0" encoding="utf-8"?>
<sst xmlns="http://schemas.openxmlformats.org/spreadsheetml/2006/main" count="32" uniqueCount="17">
  <si>
    <t>LIQUIDACIÓN DE LAS PRETENSIONES DE LA DEMANDA</t>
  </si>
  <si>
    <t>DESDE</t>
  </si>
  <si>
    <t>HASTA</t>
  </si>
  <si>
    <t>SALARIO</t>
  </si>
  <si>
    <t>DÍAS</t>
  </si>
  <si>
    <t>PRIMAS</t>
  </si>
  <si>
    <t>TOTAL ADEUDADO</t>
  </si>
  <si>
    <t>CESANTÍAS</t>
  </si>
  <si>
    <t>INTERESES</t>
  </si>
  <si>
    <t>VACACIONES</t>
  </si>
  <si>
    <t>Salario diario</t>
  </si>
  <si>
    <t>Total</t>
  </si>
  <si>
    <t>Total Liquidación:</t>
  </si>
  <si>
    <t>INDEMNIZACIÓN DEL ARTÍCULO 26 DE LA LEY 361 DE 1997. (180 DÍAS DE SALARIO)</t>
  </si>
  <si>
    <t>x 180 DÍAS</t>
  </si>
  <si>
    <r>
      <rPr>
        <b/>
        <sz val="9"/>
        <color theme="1"/>
        <rFont val="Arial"/>
        <family val="2"/>
      </rPr>
      <t>Nota 1:</t>
    </r>
    <r>
      <rPr>
        <sz val="9"/>
        <color theme="1"/>
        <rFont val="Arial"/>
        <family val="2"/>
      </rPr>
      <t xml:space="preserve"> La parte actora pretende el reintegro laboral desde el 05/05/2018 hasta la fecha con el consecuencia pago de salarios, prestaciones sociales, vacaciones e indemnización de 180 días de salario
Igualmente solicita perjuicios morales, rubro el cual no se liquida toda vez que, no cuenta con un PCL dictaminado, ni acredita la causación de aquellos.</t>
    </r>
  </si>
  <si>
    <r>
      <rPr>
        <b/>
        <sz val="9"/>
        <color theme="1"/>
        <rFont val="Arial"/>
        <family val="2"/>
      </rPr>
      <t>Nota 2:</t>
    </r>
    <r>
      <rPr>
        <sz val="9"/>
        <color theme="1"/>
        <rFont val="Arial"/>
        <family val="2"/>
      </rPr>
      <t xml:space="preserve"> Sin perjuicio de la falta de cobertura material y temporal de las pólizas Nos. 28324, 43288509 y 35007, se procede a liquidar las pretensiones objetivas.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</si>
</sst>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 #,##0;[Red]\-&quot;$&quot;\ #,##0"/>
    <numFmt numFmtId="44" formatCode="_-&quot;$&quot;\ * #,##0.00_-;\-&quot;$&quot;\ * #,##0.00_-;_-&quot;$&quot;\ * &quot;-&quot;??_-;_-@_-"/>
    <numFmt numFmtId="43" formatCode="_-* #,##0.00_-;\-* #,##0.00_-;_-* &quot;-&quot;??_-;_-@_-"/>
    <numFmt numFmtId="164" formatCode="_-* #,##0_-;\-* #,##0_-;_-* &quot;-&quot;??_-;_-@_-"/>
    <numFmt numFmtId="165" formatCode="_ &quot;$&quot;\ * #,##0_ ;_ &quot;$&quot;\ * \-#,##0_ ;_ &quot;$&quot;\ * &quot;-&quot;_ ;_ @_ "/>
    <numFmt numFmtId="166" formatCode="_ * #,##0_ ;_ * \-#,##0_ ;_ * &quot;-&quot;_ ;_ @_ "/>
    <numFmt numFmtId="167" formatCode="_ &quot;$&quot;\ * #,##0.00_ ;_ &quot;$&quot;\ * \-#,##0.00_ ;_ &quot;$&quot;\ * &quot;-&quot;??_ ;_ @_ "/>
  </numFmts>
  <fonts count="11" x14ac:knownFonts="1">
    <font>
      <sz val="11"/>
      <color theme="1"/>
      <name val="Calibri"/>
      <family val="2"/>
      <scheme val="minor"/>
    </font>
    <font>
      <sz val="11"/>
      <color theme="1"/>
      <name val="Calibri"/>
      <family val="2"/>
      <scheme val="minor"/>
    </font>
    <font>
      <sz val="10"/>
      <name val="Arial"/>
      <family val="2"/>
    </font>
    <font>
      <sz val="9"/>
      <color theme="1"/>
      <name val="Calibri"/>
      <family val="2"/>
      <scheme val="minor"/>
    </font>
    <font>
      <b/>
      <sz val="9"/>
      <color theme="1"/>
      <name val="Arial"/>
      <family val="2"/>
    </font>
    <font>
      <sz val="11"/>
      <color theme="1"/>
      <name val="Arial"/>
      <family val="2"/>
    </font>
    <font>
      <sz val="9"/>
      <color theme="1"/>
      <name val="Arial"/>
      <family val="2"/>
    </font>
    <font>
      <b/>
      <u/>
      <sz val="9"/>
      <color theme="1"/>
      <name val="Arial"/>
      <family val="2"/>
    </font>
    <font>
      <b/>
      <sz val="9"/>
      <color theme="0"/>
      <name val="Arial"/>
      <family val="2"/>
    </font>
    <font>
      <b/>
      <sz val="10"/>
      <color rgb="FF000000"/>
      <name val="Calibri"/>
      <family val="2"/>
      <scheme val="minor"/>
    </font>
    <font>
      <sz val="10"/>
      <color rgb="FF000000"/>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8" tint="-0.249977111117893"/>
        <bgColor indexed="64"/>
      </patternFill>
    </fill>
    <fill>
      <patternFill patternType="solid">
        <fgColor rgb="FFD9E1F2"/>
        <bgColor rgb="FF000000"/>
      </patternFill>
    </fill>
    <fill>
      <patternFill patternType="solid">
        <fgColor rgb="FF92D050"/>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43" fontId="1" fillId="0" borderId="0" applyFont="0" applyFill="0" applyBorder="0" applyAlignment="0" applyProtection="0"/>
    <xf numFmtId="0" fontId="2" fillId="0" borderId="0"/>
    <xf numFmtId="166"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28">
    <xf numFmtId="0" fontId="0" fillId="0" borderId="0" xfId="0"/>
    <xf numFmtId="0" fontId="3" fillId="0" borderId="0" xfId="0" applyFont="1"/>
    <xf numFmtId="0" fontId="5" fillId="0" borderId="0" xfId="0" applyFont="1"/>
    <xf numFmtId="0" fontId="6" fillId="0" borderId="0" xfId="0" applyFont="1"/>
    <xf numFmtId="0" fontId="4" fillId="0" borderId="1" xfId="0" applyFont="1" applyBorder="1" applyAlignment="1">
      <alignment horizontal="center"/>
    </xf>
    <xf numFmtId="14" fontId="6" fillId="0" borderId="1" xfId="0" applyNumberFormat="1" applyFont="1" applyBorder="1" applyAlignment="1">
      <alignment horizontal="center"/>
    </xf>
    <xf numFmtId="164" fontId="6" fillId="0" borderId="1" xfId="6" applyNumberFormat="1" applyFont="1" applyBorder="1"/>
    <xf numFmtId="164" fontId="6" fillId="0" borderId="1" xfId="1" applyNumberFormat="1" applyFont="1" applyFill="1" applyBorder="1"/>
    <xf numFmtId="164" fontId="4" fillId="2" borderId="1" xfId="1" applyNumberFormat="1" applyFont="1" applyFill="1" applyBorder="1" applyAlignment="1">
      <alignment horizontal="center"/>
    </xf>
    <xf numFmtId="164" fontId="6" fillId="0" borderId="1" xfId="1" applyNumberFormat="1" applyFont="1" applyBorder="1"/>
    <xf numFmtId="164" fontId="4" fillId="3" borderId="1" xfId="1" applyNumberFormat="1" applyFont="1" applyFill="1" applyBorder="1"/>
    <xf numFmtId="164" fontId="6" fillId="0" borderId="1" xfId="1" applyNumberFormat="1" applyFont="1" applyFill="1" applyBorder="1" applyAlignment="1">
      <alignment vertical="center"/>
    </xf>
    <xf numFmtId="44" fontId="8" fillId="4" borderId="1" xfId="0" applyNumberFormat="1" applyFont="1" applyFill="1" applyBorder="1"/>
    <xf numFmtId="164" fontId="6" fillId="0" borderId="1" xfId="0" applyNumberFormat="1" applyFont="1" applyBorder="1" applyAlignment="1">
      <alignment horizontal="center"/>
    </xf>
    <xf numFmtId="0" fontId="9" fillId="0" borderId="1" xfId="0" applyFont="1" applyBorder="1" applyAlignment="1">
      <alignment horizontal="center" vertical="center"/>
    </xf>
    <xf numFmtId="6" fontId="9" fillId="6" borderId="1" xfId="0" applyNumberFormat="1" applyFont="1" applyFill="1" applyBorder="1"/>
    <xf numFmtId="0" fontId="7" fillId="3" borderId="3" xfId="0" applyFont="1" applyFill="1" applyBorder="1" applyAlignment="1">
      <alignment horizontal="center"/>
    </xf>
    <xf numFmtId="0" fontId="4" fillId="0" borderId="1" xfId="0" applyFont="1" applyBorder="1" applyAlignment="1">
      <alignment horizont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6" fontId="10" fillId="0" borderId="2" xfId="0" applyNumberFormat="1" applyFont="1" applyBorder="1" applyAlignment="1">
      <alignment horizontal="center"/>
    </xf>
    <xf numFmtId="6" fontId="10" fillId="0" borderId="5" xfId="0" applyNumberFormat="1" applyFont="1" applyBorder="1" applyAlignment="1">
      <alignment horizontal="center"/>
    </xf>
    <xf numFmtId="0" fontId="10" fillId="0" borderId="2" xfId="0" applyFont="1" applyBorder="1" applyAlignment="1">
      <alignment horizontal="center"/>
    </xf>
    <xf numFmtId="0" fontId="10" fillId="0" borderId="5" xfId="0" applyFont="1" applyBorder="1" applyAlignment="1">
      <alignment horizontal="center"/>
    </xf>
    <xf numFmtId="0" fontId="8" fillId="4" borderId="1" xfId="0" applyFont="1" applyFill="1" applyBorder="1" applyAlignment="1">
      <alignment horizontal="center"/>
    </xf>
    <xf numFmtId="0" fontId="9" fillId="5" borderId="2" xfId="0" applyFont="1" applyFill="1" applyBorder="1" applyAlignment="1">
      <alignment horizontal="center"/>
    </xf>
    <xf numFmtId="0" fontId="9" fillId="5" borderId="4" xfId="0" applyFont="1" applyFill="1" applyBorder="1" applyAlignment="1">
      <alignment horizontal="center"/>
    </xf>
    <xf numFmtId="0" fontId="6" fillId="2" borderId="0" xfId="0" applyFont="1" applyFill="1" applyAlignment="1">
      <alignment horizontal="center" vertical="center" wrapText="1"/>
    </xf>
  </cellXfs>
  <cellStyles count="20">
    <cellStyle name="Millares" xfId="1" builtinId="3"/>
    <cellStyle name="Millares [0] 2" xfId="3" xr:uid="{00000000-0005-0000-0000-000001000000}"/>
    <cellStyle name="Millares 2" xfId="8" xr:uid="{00000000-0005-0000-0000-000002000000}"/>
    <cellStyle name="Millares 3" xfId="10" xr:uid="{00000000-0005-0000-0000-000003000000}"/>
    <cellStyle name="Millares 4" xfId="6" xr:uid="{00000000-0005-0000-0000-000004000000}"/>
    <cellStyle name="Millares 5" xfId="12" xr:uid="{00000000-0005-0000-0000-000005000000}"/>
    <cellStyle name="Millares 6" xfId="15" xr:uid="{00000000-0005-0000-0000-000006000000}"/>
    <cellStyle name="Millares 7" xfId="16" xr:uid="{00000000-0005-0000-0000-000007000000}"/>
    <cellStyle name="Millares 8" xfId="18" xr:uid="{00000000-0005-0000-0000-000008000000}"/>
    <cellStyle name="Moneda [0] 2" xfId="5" xr:uid="{00000000-0005-0000-0000-00000A000000}"/>
    <cellStyle name="Moneda 2" xfId="4" xr:uid="{00000000-0005-0000-0000-00000B000000}"/>
    <cellStyle name="Moneda 3" xfId="9" xr:uid="{00000000-0005-0000-0000-00000C000000}"/>
    <cellStyle name="Moneda 4" xfId="11" xr:uid="{00000000-0005-0000-0000-00000D000000}"/>
    <cellStyle name="Moneda 5" xfId="7" xr:uid="{00000000-0005-0000-0000-00000E000000}"/>
    <cellStyle name="Moneda 6" xfId="13" xr:uid="{00000000-0005-0000-0000-00000F000000}"/>
    <cellStyle name="Moneda 7" xfId="14" xr:uid="{00000000-0005-0000-0000-000010000000}"/>
    <cellStyle name="Moneda 8" xfId="17" xr:uid="{00000000-0005-0000-0000-000011000000}"/>
    <cellStyle name="Moneda 9" xfId="19" xr:uid="{00000000-0005-0000-0000-000012000000}"/>
    <cellStyle name="Normal" xfId="0" builtinId="0"/>
    <cellStyle name="Normal 2" xfId="2"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142874</xdr:colOff>
      <xdr:row>0</xdr:row>
      <xdr:rowOff>0</xdr:rowOff>
    </xdr:from>
    <xdr:to>
      <xdr:col>5</xdr:col>
      <xdr:colOff>498396</xdr:colOff>
      <xdr:row>3</xdr:row>
      <xdr:rowOff>161925</xdr:rowOff>
    </xdr:to>
    <xdr:pic>
      <xdr:nvPicPr>
        <xdr:cNvPr id="3" name="Imagen 2">
          <a:extLst>
            <a:ext uri="{FF2B5EF4-FFF2-40B4-BE49-F238E27FC236}">
              <a16:creationId xmlns:a16="http://schemas.microsoft.com/office/drawing/2014/main" id="{2BC6FE87-4940-4C20-A77D-19DC64D1EE31}"/>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twoCellAnchor editAs="oneCell">
    <xdr:from>
      <xdr:col>2</xdr:col>
      <xdr:colOff>142874</xdr:colOff>
      <xdr:row>0</xdr:row>
      <xdr:rowOff>0</xdr:rowOff>
    </xdr:from>
    <xdr:to>
      <xdr:col>5</xdr:col>
      <xdr:colOff>498396</xdr:colOff>
      <xdr:row>3</xdr:row>
      <xdr:rowOff>161925</xdr:rowOff>
    </xdr:to>
    <xdr:pic>
      <xdr:nvPicPr>
        <xdr:cNvPr id="4" name="Imagen 3">
          <a:extLst>
            <a:ext uri="{FF2B5EF4-FFF2-40B4-BE49-F238E27FC236}">
              <a16:creationId xmlns:a16="http://schemas.microsoft.com/office/drawing/2014/main" id="{373CEBB6-5E63-4CB1-894E-D7078993C78D}"/>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M50"/>
  <sheetViews>
    <sheetView tabSelected="1" topLeftCell="A13" workbookViewId="0">
      <selection activeCell="K22" sqref="K22"/>
    </sheetView>
  </sheetViews>
  <sheetFormatPr baseColWidth="10" defaultColWidth="11.42578125" defaultRowHeight="15" x14ac:dyDescent="0.25"/>
  <cols>
    <col min="2" max="2" width="16.42578125" style="1" customWidth="1"/>
    <col min="3" max="4" width="11.42578125" style="1"/>
    <col min="5" max="5" width="13.85546875" style="1" customWidth="1"/>
    <col min="6" max="6" width="18.85546875" style="1" customWidth="1"/>
    <col min="7" max="7" width="12" style="1" customWidth="1"/>
  </cols>
  <sheetData>
    <row r="5" spans="1:12" s="1" customFormat="1" ht="15" customHeight="1" x14ac:dyDescent="0.2">
      <c r="A5" s="3"/>
      <c r="B5" s="16" t="s">
        <v>0</v>
      </c>
      <c r="C5" s="16"/>
      <c r="D5" s="16"/>
      <c r="E5" s="16"/>
      <c r="F5" s="16"/>
      <c r="G5" s="3"/>
      <c r="H5" s="3"/>
      <c r="I5" s="3"/>
      <c r="J5" s="3"/>
    </row>
    <row r="6" spans="1:12" ht="15" customHeight="1" x14ac:dyDescent="0.25">
      <c r="A6" s="3"/>
      <c r="B6" s="3"/>
      <c r="C6" s="3"/>
      <c r="D6" s="3"/>
      <c r="E6" s="3"/>
      <c r="F6" s="3"/>
      <c r="G6" s="3"/>
      <c r="H6" s="3"/>
      <c r="I6" s="3"/>
      <c r="J6" s="3"/>
    </row>
    <row r="7" spans="1:12" ht="15" customHeight="1" x14ac:dyDescent="0.25">
      <c r="A7" s="3"/>
      <c r="B7" s="4" t="s">
        <v>1</v>
      </c>
      <c r="C7" s="4" t="s">
        <v>2</v>
      </c>
      <c r="D7" s="4" t="s">
        <v>3</v>
      </c>
      <c r="E7" s="4" t="s">
        <v>4</v>
      </c>
      <c r="F7" s="8" t="s">
        <v>5</v>
      </c>
      <c r="G7" s="3"/>
      <c r="H7" s="27" t="s">
        <v>15</v>
      </c>
      <c r="I7" s="27"/>
      <c r="J7" s="27"/>
    </row>
    <row r="8" spans="1:12" x14ac:dyDescent="0.25">
      <c r="A8" s="3"/>
      <c r="B8" s="5">
        <v>43225</v>
      </c>
      <c r="C8" s="5">
        <v>43465</v>
      </c>
      <c r="D8" s="6">
        <v>869453</v>
      </c>
      <c r="E8" s="9">
        <f>DAYS360(B8,C8)</f>
        <v>236</v>
      </c>
      <c r="F8" s="7">
        <f>(D8*E8)/360</f>
        <v>569974.74444444443</v>
      </c>
      <c r="G8" s="3"/>
      <c r="H8" s="27"/>
      <c r="I8" s="27"/>
      <c r="J8" s="27"/>
      <c r="K8" s="3"/>
      <c r="L8" s="3"/>
    </row>
    <row r="9" spans="1:12" x14ac:dyDescent="0.25">
      <c r="A9" s="3"/>
      <c r="B9" s="5">
        <v>43466</v>
      </c>
      <c r="C9" s="5">
        <v>43830</v>
      </c>
      <c r="D9" s="6">
        <v>925148</v>
      </c>
      <c r="E9" s="9">
        <f t="shared" ref="E9:E14" si="0">DAYS360(B9,C9)</f>
        <v>360</v>
      </c>
      <c r="F9" s="7">
        <f t="shared" ref="F9:F15" si="1">(D9*E9)/360</f>
        <v>925148</v>
      </c>
      <c r="G9" s="3"/>
      <c r="H9" s="27"/>
      <c r="I9" s="27"/>
      <c r="J9" s="27"/>
      <c r="K9" s="3"/>
      <c r="L9" s="3"/>
    </row>
    <row r="10" spans="1:12" x14ac:dyDescent="0.25">
      <c r="A10" s="3"/>
      <c r="B10" s="5">
        <v>43831</v>
      </c>
      <c r="C10" s="5">
        <v>44196</v>
      </c>
      <c r="D10" s="6">
        <v>980657</v>
      </c>
      <c r="E10" s="9">
        <f t="shared" si="0"/>
        <v>360</v>
      </c>
      <c r="F10" s="7">
        <f t="shared" si="1"/>
        <v>980657</v>
      </c>
      <c r="G10" s="3"/>
      <c r="H10" s="27"/>
      <c r="I10" s="27"/>
      <c r="J10" s="27"/>
      <c r="K10" s="3"/>
      <c r="L10" s="3"/>
    </row>
    <row r="11" spans="1:12" x14ac:dyDescent="0.25">
      <c r="A11" s="3"/>
      <c r="B11" s="5">
        <v>44197</v>
      </c>
      <c r="C11" s="5">
        <v>44561</v>
      </c>
      <c r="D11" s="6">
        <v>1014980</v>
      </c>
      <c r="E11" s="9">
        <f t="shared" si="0"/>
        <v>360</v>
      </c>
      <c r="F11" s="7">
        <f t="shared" si="1"/>
        <v>1014980</v>
      </c>
      <c r="G11" s="3"/>
      <c r="H11" s="27"/>
      <c r="I11" s="27"/>
      <c r="J11" s="27"/>
      <c r="K11" s="3"/>
      <c r="L11" s="3"/>
    </row>
    <row r="12" spans="1:12" x14ac:dyDescent="0.25">
      <c r="A12" s="3"/>
      <c r="B12" s="5">
        <v>44562</v>
      </c>
      <c r="C12" s="5">
        <v>44926</v>
      </c>
      <c r="D12" s="6">
        <v>1117172</v>
      </c>
      <c r="E12" s="9">
        <f t="shared" si="0"/>
        <v>360</v>
      </c>
      <c r="F12" s="7">
        <f t="shared" si="1"/>
        <v>1117172</v>
      </c>
      <c r="G12" s="3"/>
      <c r="H12" s="27"/>
      <c r="I12" s="27"/>
      <c r="J12" s="27"/>
      <c r="K12" s="3"/>
      <c r="L12" s="3"/>
    </row>
    <row r="13" spans="1:12" x14ac:dyDescent="0.25">
      <c r="A13" s="3"/>
      <c r="B13" s="5">
        <v>44927</v>
      </c>
      <c r="C13" s="5">
        <v>45291</v>
      </c>
      <c r="D13" s="6">
        <v>1300606</v>
      </c>
      <c r="E13" s="9">
        <f t="shared" si="0"/>
        <v>360</v>
      </c>
      <c r="F13" s="7">
        <f t="shared" si="1"/>
        <v>1300606</v>
      </c>
      <c r="G13" s="3"/>
      <c r="H13" s="27"/>
      <c r="I13" s="27"/>
      <c r="J13" s="27"/>
      <c r="K13" s="3"/>
      <c r="L13" s="3"/>
    </row>
    <row r="14" spans="1:12" x14ac:dyDescent="0.25">
      <c r="A14" s="3"/>
      <c r="B14" s="5">
        <v>45292</v>
      </c>
      <c r="C14" s="5">
        <v>45657</v>
      </c>
      <c r="D14" s="6">
        <v>1462000</v>
      </c>
      <c r="E14" s="9">
        <f t="shared" si="0"/>
        <v>360</v>
      </c>
      <c r="F14" s="7">
        <f t="shared" si="1"/>
        <v>1462000</v>
      </c>
      <c r="G14" s="3"/>
      <c r="H14" s="27"/>
      <c r="I14" s="27"/>
      <c r="J14" s="27"/>
      <c r="K14" s="3"/>
      <c r="L14" s="3"/>
    </row>
    <row r="15" spans="1:12" x14ac:dyDescent="0.25">
      <c r="A15" s="3"/>
      <c r="B15" s="5">
        <v>45658</v>
      </c>
      <c r="C15" s="5">
        <v>45848</v>
      </c>
      <c r="D15" s="6">
        <v>1623500</v>
      </c>
      <c r="E15" s="9">
        <f>DAYS360(B15,C15)+1</f>
        <v>190</v>
      </c>
      <c r="F15" s="7">
        <f t="shared" si="1"/>
        <v>856847.22222222225</v>
      </c>
      <c r="G15" s="3"/>
      <c r="H15" s="27"/>
      <c r="I15" s="27"/>
      <c r="J15" s="27"/>
      <c r="K15" s="3"/>
      <c r="L15" s="3"/>
    </row>
    <row r="16" spans="1:12" ht="15" customHeight="1" x14ac:dyDescent="0.25">
      <c r="A16" s="3"/>
      <c r="B16" s="17" t="s">
        <v>6</v>
      </c>
      <c r="C16" s="17"/>
      <c r="D16" s="17"/>
      <c r="E16" s="17"/>
      <c r="F16" s="10">
        <f>SUM(F8:F15)</f>
        <v>8227384.9666666668</v>
      </c>
      <c r="G16" s="3"/>
      <c r="H16" s="27"/>
      <c r="I16" s="27"/>
      <c r="J16" s="27"/>
    </row>
    <row r="17" spans="1:11" ht="15" customHeight="1" x14ac:dyDescent="0.25">
      <c r="A17" s="3"/>
      <c r="B17" s="3"/>
      <c r="C17" s="3"/>
      <c r="D17" s="3"/>
      <c r="E17" s="3"/>
      <c r="F17" s="3"/>
      <c r="G17" s="3"/>
      <c r="H17" s="3"/>
      <c r="I17" s="3"/>
      <c r="J17" s="3"/>
    </row>
    <row r="18" spans="1:11" x14ac:dyDescent="0.25">
      <c r="A18" s="3"/>
      <c r="B18" s="4" t="s">
        <v>1</v>
      </c>
      <c r="C18" s="4" t="s">
        <v>2</v>
      </c>
      <c r="D18" s="4" t="s">
        <v>3</v>
      </c>
      <c r="E18" s="4" t="s">
        <v>4</v>
      </c>
      <c r="F18" s="8" t="s">
        <v>7</v>
      </c>
      <c r="G18" s="3"/>
      <c r="H18" s="27" t="s">
        <v>16</v>
      </c>
      <c r="I18" s="27"/>
      <c r="J18" s="27"/>
      <c r="K18" s="1"/>
    </row>
    <row r="19" spans="1:11" x14ac:dyDescent="0.25">
      <c r="A19" s="3"/>
      <c r="B19" s="5">
        <v>43225</v>
      </c>
      <c r="C19" s="5">
        <v>43465</v>
      </c>
      <c r="D19" s="6">
        <v>869453</v>
      </c>
      <c r="E19" s="9">
        <f>DAYS360(B19,C19)</f>
        <v>236</v>
      </c>
      <c r="F19" s="11">
        <f t="shared" ref="F19:F22" si="2">(D19*E19)/360</f>
        <v>569974.74444444443</v>
      </c>
      <c r="G19" s="3"/>
      <c r="H19" s="27"/>
      <c r="I19" s="27"/>
      <c r="J19" s="27"/>
      <c r="K19" s="1"/>
    </row>
    <row r="20" spans="1:11" x14ac:dyDescent="0.25">
      <c r="A20" s="3"/>
      <c r="B20" s="5">
        <v>43466</v>
      </c>
      <c r="C20" s="5">
        <v>43830</v>
      </c>
      <c r="D20" s="6">
        <v>925148</v>
      </c>
      <c r="E20" s="9">
        <f>DAYS360(B20,C20)</f>
        <v>360</v>
      </c>
      <c r="F20" s="11">
        <f t="shared" si="2"/>
        <v>925148</v>
      </c>
      <c r="G20" s="3"/>
      <c r="H20" s="27"/>
      <c r="I20" s="27"/>
      <c r="J20" s="27"/>
      <c r="K20" s="1"/>
    </row>
    <row r="21" spans="1:11" x14ac:dyDescent="0.25">
      <c r="A21" s="3"/>
      <c r="B21" s="5">
        <v>43831</v>
      </c>
      <c r="C21" s="5">
        <v>44196</v>
      </c>
      <c r="D21" s="6">
        <v>980657</v>
      </c>
      <c r="E21" s="9">
        <f t="shared" ref="E21:E25" si="3">DAYS360(B21,C21)</f>
        <v>360</v>
      </c>
      <c r="F21" s="11">
        <f t="shared" si="2"/>
        <v>980657</v>
      </c>
      <c r="G21" s="3"/>
      <c r="H21" s="27"/>
      <c r="I21" s="27"/>
      <c r="J21" s="27"/>
      <c r="K21" s="1"/>
    </row>
    <row r="22" spans="1:11" x14ac:dyDescent="0.25">
      <c r="A22" s="3"/>
      <c r="B22" s="5">
        <v>44197</v>
      </c>
      <c r="C22" s="5">
        <v>44561</v>
      </c>
      <c r="D22" s="6">
        <v>1014980</v>
      </c>
      <c r="E22" s="9">
        <f t="shared" si="3"/>
        <v>360</v>
      </c>
      <c r="F22" s="11">
        <f t="shared" si="2"/>
        <v>1014980</v>
      </c>
      <c r="G22" s="3"/>
      <c r="H22" s="27"/>
      <c r="I22" s="27"/>
      <c r="J22" s="27"/>
      <c r="K22" s="1"/>
    </row>
    <row r="23" spans="1:11" ht="14.25" customHeight="1" x14ac:dyDescent="0.25">
      <c r="A23" s="3"/>
      <c r="B23" s="5">
        <v>44562</v>
      </c>
      <c r="C23" s="5">
        <v>44926</v>
      </c>
      <c r="D23" s="6">
        <v>1117172</v>
      </c>
      <c r="E23" s="9">
        <f t="shared" si="3"/>
        <v>360</v>
      </c>
      <c r="F23" s="11">
        <f>(D23*E23)/360</f>
        <v>1117172</v>
      </c>
      <c r="G23" s="3"/>
      <c r="H23" s="27"/>
      <c r="I23" s="27"/>
      <c r="J23" s="27"/>
      <c r="K23" s="1"/>
    </row>
    <row r="24" spans="1:11" s="1" customFormat="1" ht="15" customHeight="1" x14ac:dyDescent="0.2">
      <c r="A24" s="3"/>
      <c r="B24" s="5">
        <v>44927</v>
      </c>
      <c r="C24" s="5">
        <v>45291</v>
      </c>
      <c r="D24" s="6">
        <v>1300606</v>
      </c>
      <c r="E24" s="9">
        <f t="shared" si="3"/>
        <v>360</v>
      </c>
      <c r="F24" s="11">
        <f t="shared" ref="F24:F26" si="4">(D24*E24)/360</f>
        <v>1300606</v>
      </c>
      <c r="G24" s="3"/>
      <c r="H24" s="27"/>
      <c r="I24" s="27"/>
      <c r="J24" s="27"/>
    </row>
    <row r="25" spans="1:11" s="1" customFormat="1" ht="15" customHeight="1" x14ac:dyDescent="0.2">
      <c r="A25" s="3"/>
      <c r="B25" s="5">
        <v>45292</v>
      </c>
      <c r="C25" s="5">
        <v>45657</v>
      </c>
      <c r="D25" s="6">
        <v>1462000</v>
      </c>
      <c r="E25" s="9">
        <f t="shared" si="3"/>
        <v>360</v>
      </c>
      <c r="F25" s="11">
        <f t="shared" si="4"/>
        <v>1462000</v>
      </c>
      <c r="G25" s="3"/>
      <c r="H25" s="27"/>
      <c r="I25" s="27"/>
      <c r="J25" s="27"/>
    </row>
    <row r="26" spans="1:11" s="1" customFormat="1" ht="15" customHeight="1" x14ac:dyDescent="0.2">
      <c r="A26" s="3"/>
      <c r="B26" s="5">
        <v>45658</v>
      </c>
      <c r="C26" s="5">
        <v>45848</v>
      </c>
      <c r="D26" s="6">
        <v>1623500</v>
      </c>
      <c r="E26" s="9">
        <f>DAYS360(B26,C26)+1</f>
        <v>190</v>
      </c>
      <c r="F26" s="11">
        <f t="shared" si="4"/>
        <v>856847.22222222225</v>
      </c>
      <c r="G26" s="3"/>
      <c r="H26" s="27"/>
      <c r="I26" s="27"/>
      <c r="J26" s="27"/>
    </row>
    <row r="27" spans="1:11" s="1" customFormat="1" ht="15" customHeight="1" x14ac:dyDescent="0.2">
      <c r="A27" s="3"/>
      <c r="B27" s="17" t="s">
        <v>6</v>
      </c>
      <c r="C27" s="17"/>
      <c r="D27" s="17"/>
      <c r="E27" s="17"/>
      <c r="F27" s="10">
        <f>SUM(F19:F26)</f>
        <v>8227384.9666666668</v>
      </c>
      <c r="G27" s="3"/>
      <c r="H27" s="3"/>
    </row>
    <row r="28" spans="1:11" s="1" customFormat="1" ht="12" customHeight="1" x14ac:dyDescent="0.2">
      <c r="A28" s="3"/>
      <c r="B28" s="3"/>
      <c r="C28" s="3"/>
      <c r="D28" s="3"/>
      <c r="E28" s="3"/>
      <c r="F28" s="3"/>
      <c r="G28" s="3"/>
      <c r="H28" s="3"/>
    </row>
    <row r="29" spans="1:11" s="1" customFormat="1" ht="12" customHeight="1" x14ac:dyDescent="0.2">
      <c r="A29" s="3"/>
      <c r="B29" s="4" t="s">
        <v>1</v>
      </c>
      <c r="C29" s="4" t="s">
        <v>2</v>
      </c>
      <c r="D29" s="4" t="s">
        <v>7</v>
      </c>
      <c r="E29" s="4" t="s">
        <v>4</v>
      </c>
      <c r="F29" s="8" t="s">
        <v>8</v>
      </c>
      <c r="G29" s="3"/>
      <c r="H29" s="3"/>
    </row>
    <row r="30" spans="1:11" s="1" customFormat="1" ht="12" customHeight="1" x14ac:dyDescent="0.2">
      <c r="A30" s="3"/>
      <c r="B30" s="5">
        <v>43225</v>
      </c>
      <c r="C30" s="5">
        <v>43465</v>
      </c>
      <c r="D30" s="13">
        <f>+F19</f>
        <v>569974.74444444443</v>
      </c>
      <c r="E30" s="9">
        <f t="shared" ref="E30:E34" si="5">DAYS360(B30,C30)</f>
        <v>236</v>
      </c>
      <c r="F30" s="9">
        <f t="shared" ref="F30:F33" si="6">(D30*E30*0.12)/360</f>
        <v>44838.013229629621</v>
      </c>
      <c r="G30" s="3"/>
      <c r="H30" s="3"/>
    </row>
    <row r="31" spans="1:11" s="1" customFormat="1" ht="12" customHeight="1" x14ac:dyDescent="0.2">
      <c r="A31" s="3"/>
      <c r="B31" s="5">
        <v>43466</v>
      </c>
      <c r="C31" s="5">
        <v>43830</v>
      </c>
      <c r="D31" s="13">
        <f t="shared" ref="D31:D37" si="7">+F20</f>
        <v>925148</v>
      </c>
      <c r="E31" s="9">
        <f t="shared" si="5"/>
        <v>360</v>
      </c>
      <c r="F31" s="9">
        <f t="shared" si="6"/>
        <v>111017.76000000001</v>
      </c>
      <c r="G31" s="3"/>
      <c r="H31" s="3"/>
    </row>
    <row r="32" spans="1:11" s="1" customFormat="1" ht="12" customHeight="1" x14ac:dyDescent="0.2">
      <c r="A32" s="3"/>
      <c r="B32" s="5">
        <v>43831</v>
      </c>
      <c r="C32" s="5">
        <v>44196</v>
      </c>
      <c r="D32" s="13">
        <f t="shared" si="7"/>
        <v>980657</v>
      </c>
      <c r="E32" s="9">
        <f t="shared" si="5"/>
        <v>360</v>
      </c>
      <c r="F32" s="9">
        <f t="shared" si="6"/>
        <v>117678.84</v>
      </c>
      <c r="G32" s="3"/>
      <c r="H32" s="3"/>
    </row>
    <row r="33" spans="1:13" s="1" customFormat="1" ht="12" customHeight="1" x14ac:dyDescent="0.2">
      <c r="A33" s="3"/>
      <c r="B33" s="5">
        <v>44197</v>
      </c>
      <c r="C33" s="5">
        <v>44561</v>
      </c>
      <c r="D33" s="13">
        <f t="shared" si="7"/>
        <v>1014980</v>
      </c>
      <c r="E33" s="9">
        <f t="shared" si="5"/>
        <v>360</v>
      </c>
      <c r="F33" s="9">
        <f t="shared" si="6"/>
        <v>121797.6</v>
      </c>
      <c r="G33" s="3"/>
      <c r="H33" s="3"/>
    </row>
    <row r="34" spans="1:13" s="1" customFormat="1" ht="12" customHeight="1" x14ac:dyDescent="0.2">
      <c r="A34" s="3"/>
      <c r="B34" s="5">
        <v>44562</v>
      </c>
      <c r="C34" s="5">
        <v>44926</v>
      </c>
      <c r="D34" s="13">
        <f t="shared" si="7"/>
        <v>1117172</v>
      </c>
      <c r="E34" s="9">
        <f t="shared" si="5"/>
        <v>360</v>
      </c>
      <c r="F34" s="9">
        <f>(D34*E34*0.12)/360</f>
        <v>134060.63999999998</v>
      </c>
      <c r="G34" s="3"/>
      <c r="H34" s="3"/>
    </row>
    <row r="35" spans="1:13" s="1" customFormat="1" ht="12" customHeight="1" x14ac:dyDescent="0.2">
      <c r="A35" s="3"/>
      <c r="B35" s="5">
        <v>44927</v>
      </c>
      <c r="C35" s="5">
        <v>45291</v>
      </c>
      <c r="D35" s="13">
        <f t="shared" si="7"/>
        <v>1300606</v>
      </c>
      <c r="E35" s="9">
        <f>DAYS360(B35,C35)</f>
        <v>360</v>
      </c>
      <c r="F35" s="9">
        <f>(D35*E35*0.12)/360</f>
        <v>156072.72</v>
      </c>
      <c r="G35" s="3"/>
      <c r="H35" s="3"/>
    </row>
    <row r="36" spans="1:13" s="1" customFormat="1" ht="12" customHeight="1" x14ac:dyDescent="0.2">
      <c r="A36" s="3"/>
      <c r="B36" s="5">
        <v>45292</v>
      </c>
      <c r="C36" s="5">
        <v>45657</v>
      </c>
      <c r="D36" s="13">
        <f t="shared" si="7"/>
        <v>1462000</v>
      </c>
      <c r="E36" s="9">
        <f>DAYS360(B36,C36)</f>
        <v>360</v>
      </c>
      <c r="F36" s="9">
        <f>(D36*E36*0.12)/360</f>
        <v>175440</v>
      </c>
      <c r="G36" s="3"/>
      <c r="H36" s="3"/>
    </row>
    <row r="37" spans="1:13" ht="13.5" customHeight="1" x14ac:dyDescent="0.25">
      <c r="A37" s="3"/>
      <c r="B37" s="5">
        <v>45658</v>
      </c>
      <c r="C37" s="5">
        <v>45848</v>
      </c>
      <c r="D37" s="13">
        <f t="shared" si="7"/>
        <v>856847.22222222225</v>
      </c>
      <c r="E37" s="9">
        <f>DAYS360(B37,C37)+1</f>
        <v>190</v>
      </c>
      <c r="F37" s="9">
        <f t="shared" ref="F37" si="8">(D37*E37*0.12)/360</f>
        <v>54266.990740740745</v>
      </c>
      <c r="G37" s="3"/>
      <c r="H37" s="3"/>
      <c r="I37" s="1"/>
      <c r="J37" s="1"/>
      <c r="K37" s="1"/>
    </row>
    <row r="38" spans="1:13" s="1" customFormat="1" ht="12" customHeight="1" x14ac:dyDescent="0.2">
      <c r="A38" s="3"/>
      <c r="B38" s="17" t="s">
        <v>6</v>
      </c>
      <c r="C38" s="17"/>
      <c r="D38" s="17"/>
      <c r="E38" s="17"/>
      <c r="F38" s="10">
        <f>SUM(F30:F37)</f>
        <v>915172.56397037033</v>
      </c>
      <c r="G38" s="3"/>
      <c r="H38" s="3"/>
    </row>
    <row r="39" spans="1:13" s="1" customFormat="1" ht="12" x14ac:dyDescent="0.2">
      <c r="A39" s="3"/>
      <c r="B39" s="3"/>
      <c r="C39" s="3"/>
      <c r="D39" s="3"/>
      <c r="E39" s="3"/>
      <c r="F39" s="3"/>
      <c r="G39" s="3"/>
      <c r="H39" s="3"/>
      <c r="I39" s="3"/>
      <c r="J39" s="3"/>
    </row>
    <row r="40" spans="1:13" s="1" customFormat="1" ht="12" x14ac:dyDescent="0.2">
      <c r="A40" s="3"/>
      <c r="B40" s="4" t="s">
        <v>1</v>
      </c>
      <c r="C40" s="4" t="s">
        <v>2</v>
      </c>
      <c r="D40" s="4" t="s">
        <v>3</v>
      </c>
      <c r="E40" s="4" t="s">
        <v>4</v>
      </c>
      <c r="F40" s="8" t="s">
        <v>9</v>
      </c>
      <c r="G40" s="3"/>
      <c r="H40" s="3"/>
      <c r="I40" s="3"/>
      <c r="J40" s="3"/>
    </row>
    <row r="41" spans="1:13" s="1" customFormat="1" ht="12" x14ac:dyDescent="0.2">
      <c r="A41" s="3"/>
      <c r="B41" s="5">
        <v>43225</v>
      </c>
      <c r="C41" s="5">
        <v>45848</v>
      </c>
      <c r="D41" s="6">
        <v>1423500</v>
      </c>
      <c r="E41" s="9">
        <f>DAYS360(B41,C41)+1</f>
        <v>2586</v>
      </c>
      <c r="F41" s="9">
        <f>(D41*E41)/720</f>
        <v>5112737.5</v>
      </c>
      <c r="G41" s="3"/>
      <c r="H41" s="3"/>
      <c r="I41" s="3"/>
      <c r="J41" s="3"/>
    </row>
    <row r="42" spans="1:13" s="1" customFormat="1" ht="12" x14ac:dyDescent="0.2">
      <c r="A42" s="3"/>
      <c r="B42" s="17" t="s">
        <v>6</v>
      </c>
      <c r="C42" s="17"/>
      <c r="D42" s="17"/>
      <c r="E42" s="17"/>
      <c r="F42" s="10">
        <f>SUM(F41)</f>
        <v>5112737.5</v>
      </c>
      <c r="G42" s="3"/>
      <c r="H42" s="3"/>
      <c r="I42" s="3"/>
      <c r="J42" s="3"/>
    </row>
    <row r="43" spans="1:13" x14ac:dyDescent="0.25">
      <c r="A43" s="3"/>
      <c r="B43" s="3"/>
      <c r="C43" s="3"/>
      <c r="D43" s="3"/>
      <c r="E43" s="3"/>
      <c r="F43" s="3"/>
      <c r="G43" s="3"/>
      <c r="H43" s="3"/>
      <c r="I43" s="3"/>
      <c r="J43" s="3"/>
      <c r="M43" s="1"/>
    </row>
    <row r="44" spans="1:13" x14ac:dyDescent="0.25">
      <c r="A44" s="3"/>
      <c r="B44" s="3"/>
      <c r="C44" s="3"/>
      <c r="D44" s="3"/>
      <c r="E44" s="3"/>
      <c r="F44" s="3"/>
      <c r="G44" s="3"/>
      <c r="H44" s="3"/>
      <c r="I44" s="3"/>
      <c r="J44" s="3"/>
    </row>
    <row r="45" spans="1:13" x14ac:dyDescent="0.25">
      <c r="A45" s="3"/>
      <c r="B45" s="25" t="s">
        <v>13</v>
      </c>
      <c r="C45" s="26"/>
      <c r="D45" s="26"/>
      <c r="E45" s="26"/>
      <c r="F45" s="26"/>
      <c r="G45" s="3"/>
      <c r="H45" s="3"/>
      <c r="I45" s="3"/>
      <c r="J45" s="3"/>
    </row>
    <row r="46" spans="1:13" x14ac:dyDescent="0.25">
      <c r="A46" s="3"/>
      <c r="B46" s="18" t="s">
        <v>10</v>
      </c>
      <c r="C46" s="19"/>
      <c r="D46" s="18" t="s">
        <v>14</v>
      </c>
      <c r="E46" s="19"/>
      <c r="F46" s="14" t="s">
        <v>11</v>
      </c>
      <c r="G46" s="3"/>
      <c r="H46" s="3"/>
      <c r="I46" s="3"/>
      <c r="J46" s="3"/>
    </row>
    <row r="47" spans="1:13" x14ac:dyDescent="0.25">
      <c r="A47" s="3"/>
      <c r="B47" s="20">
        <v>781242</v>
      </c>
      <c r="C47" s="21"/>
      <c r="D47" s="22">
        <v>180</v>
      </c>
      <c r="E47" s="23"/>
      <c r="F47" s="15">
        <f>B47*D47</f>
        <v>140623560</v>
      </c>
      <c r="G47" s="3"/>
      <c r="H47" s="3"/>
      <c r="I47" s="3"/>
      <c r="J47" s="3"/>
    </row>
    <row r="48" spans="1:13" x14ac:dyDescent="0.25">
      <c r="A48" s="3"/>
      <c r="B48" s="3"/>
      <c r="C48" s="3"/>
      <c r="D48" s="3"/>
      <c r="E48" s="3"/>
      <c r="F48" s="3"/>
      <c r="G48" s="3"/>
      <c r="H48" s="3"/>
      <c r="I48" s="3"/>
      <c r="J48" s="3"/>
    </row>
    <row r="49" spans="1:10" x14ac:dyDescent="0.25">
      <c r="A49" s="3"/>
      <c r="B49" s="24" t="s">
        <v>12</v>
      </c>
      <c r="C49" s="24"/>
      <c r="D49" s="24"/>
      <c r="E49" s="24"/>
      <c r="F49" s="12">
        <f>+F47+F42+F38+F27+F16</f>
        <v>163106239.99730369</v>
      </c>
      <c r="G49" s="3"/>
      <c r="H49" s="3"/>
      <c r="I49" s="3"/>
      <c r="J49" s="3"/>
    </row>
    <row r="50" spans="1:10" x14ac:dyDescent="0.25">
      <c r="A50" s="2"/>
      <c r="B50" s="3"/>
      <c r="C50" s="3"/>
      <c r="D50" s="3"/>
      <c r="E50" s="3"/>
      <c r="F50" s="3"/>
      <c r="G50" s="3"/>
      <c r="H50" s="2"/>
      <c r="I50" s="2"/>
    </row>
  </sheetData>
  <mergeCells count="13">
    <mergeCell ref="B45:F45"/>
    <mergeCell ref="H18:J26"/>
    <mergeCell ref="H7:J16"/>
    <mergeCell ref="B46:C46"/>
    <mergeCell ref="D46:E46"/>
    <mergeCell ref="B47:C47"/>
    <mergeCell ref="D47:E47"/>
    <mergeCell ref="B49:E49"/>
    <mergeCell ref="B5:F5"/>
    <mergeCell ref="B16:E16"/>
    <mergeCell ref="B27:E27"/>
    <mergeCell ref="B38:E38"/>
    <mergeCell ref="B42:E4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LIQ. PRETENSIONES DEMANDA</vt:lpstr>
    </vt:vector>
  </TitlesOfParts>
  <Manager/>
  <Company>Rama Judicial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Sebastian Suarez Ossa</dc:creator>
  <cp:keywords/>
  <dc:description/>
  <cp:lastModifiedBy>Informes GHA</cp:lastModifiedBy>
  <cp:revision/>
  <dcterms:created xsi:type="dcterms:W3CDTF">2023-05-23T18:21:31Z</dcterms:created>
  <dcterms:modified xsi:type="dcterms:W3CDTF">2025-07-15T19:36:21Z</dcterms:modified>
  <cp:category/>
  <cp:contentStatus/>
</cp:coreProperties>
</file>