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C:\Users\ce02698\Downloads\"/>
    </mc:Choice>
  </mc:AlternateContent>
  <xr:revisionPtr revIDLastSave="0" documentId="13_ncr:1_{6C48FC3A-8E67-4D48-A8FD-5CDEBC06BD6A}" xr6:coauthVersionLast="47" xr6:coauthVersionMax="47" xr10:uidLastSave="{00000000-0000-0000-0000-000000000000}"/>
  <bookViews>
    <workbookView xWindow="-110" yWindow="-110" windowWidth="19420" windowHeight="10300" activeTab="1" xr2:uid="{00000000-000D-0000-FFFF-FFFF00000000}"/>
  </bookViews>
  <sheets>
    <sheet name="GENERALES NOTA 322" sheetId="5" r:id="rId1"/>
    <sheet name="GENERALES NOTA 321" sheetId="10" r:id="rId2"/>
    <sheet name="GENERALES  NOTA 324 -478" sheetId="11" r:id="rId3"/>
    <sheet name="GENERALES NOTA 325" sheetId="14" r:id="rId4"/>
    <sheet name="CONCEPTO DE CONCILIACIÓN 330 " sheetId="17" r:id="rId5"/>
    <sheet name="CAMBIO DE CONTINGENCIA 423" sheetId="18" r:id="rId6"/>
    <sheet name="Hoja1" sheetId="15" state="hidden" r:id="rId7"/>
    <sheet name="Hoja2" sheetId="6" state="hidden" r:id="rId8"/>
  </sheets>
  <externalReferences>
    <externalReference r:id="rId9"/>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5" l="1"/>
  <c r="B2" i="18" l="1"/>
  <c r="B2" i="17"/>
  <c r="B2" i="14"/>
  <c r="B16" i="18"/>
  <c r="B27" i="18" s="1"/>
  <c r="B8" i="18"/>
  <c r="H20" i="17"/>
  <c r="H22" i="17" s="1"/>
  <c r="H24" i="17" s="1"/>
  <c r="G20" i="17"/>
  <c r="G22" i="17" s="1"/>
  <c r="G24" i="17" s="1"/>
  <c r="F20" i="17"/>
  <c r="F22" i="17" s="1"/>
  <c r="F24" i="17" s="1"/>
  <c r="E20" i="17"/>
  <c r="E22" i="17" s="1"/>
  <c r="E24" i="17" s="1"/>
  <c r="D20" i="17"/>
  <c r="D22" i="17" s="1"/>
  <c r="D24" i="17" s="1"/>
  <c r="H19" i="17"/>
  <c r="H21" i="17" s="1"/>
  <c r="H23" i="17" s="1"/>
  <c r="G19" i="17"/>
  <c r="G21" i="17" s="1"/>
  <c r="G23" i="17" s="1"/>
  <c r="F19" i="17"/>
  <c r="F21" i="17" s="1"/>
  <c r="F23" i="17" s="1"/>
  <c r="E19" i="17"/>
  <c r="E21" i="17" s="1"/>
  <c r="E23" i="17" s="1"/>
  <c r="D19" i="17"/>
  <c r="D21" i="17" s="1"/>
  <c r="D23" i="17" s="1"/>
  <c r="B2" i="11"/>
  <c r="D34" i="5"/>
  <c r="D35" i="5"/>
  <c r="B8" i="17"/>
  <c r="B7" i="18"/>
  <c r="B6" i="18"/>
  <c r="B5" i="18"/>
  <c r="B4" i="18"/>
  <c r="B3" i="18"/>
  <c r="B7" i="17"/>
  <c r="B6" i="17"/>
  <c r="B5" i="17"/>
  <c r="B4" i="17"/>
  <c r="B3" i="17"/>
  <c r="B17" i="11"/>
  <c r="C11" i="11"/>
  <c r="C10" i="11"/>
  <c r="B7" i="10"/>
  <c r="B7" i="11" s="1"/>
  <c r="B7" i="14"/>
  <c r="B6" i="14"/>
  <c r="B5" i="14"/>
  <c r="B4" i="14"/>
  <c r="B3" i="14"/>
  <c r="B8" i="11"/>
  <c r="B4" i="10"/>
  <c r="B4" i="11" s="1"/>
  <c r="B5" i="10"/>
  <c r="B5" i="11" s="1"/>
  <c r="B6" i="10"/>
  <c r="B6" i="11" s="1"/>
  <c r="B3" i="10"/>
  <c r="B3" i="11" s="1"/>
  <c r="B28" i="11" l="1"/>
  <c r="B9" i="17"/>
</calcChain>
</file>

<file path=xl/sharedStrings.xml><?xml version="1.0" encoding="utf-8"?>
<sst xmlns="http://schemas.openxmlformats.org/spreadsheetml/2006/main" count="312" uniqueCount="206">
  <si>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</si>
  <si>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</si>
  <si>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</si>
  <si>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</si>
  <si>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</si>
  <si>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</si>
  <si>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</si>
  <si>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</si>
  <si>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</si>
  <si>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</si>
  <si>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</si>
  <si>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</si>
  <si>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</si>
  <si>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</si>
  <si>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</si>
  <si>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</si>
  <si>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</si>
  <si>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</si>
  <si>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</si>
  <si>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</si>
  <si>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</si>
  <si>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</si>
  <si>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</si>
  <si>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</si>
  <si>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</si>
  <si>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</si>
  <si>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</si>
  <si>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</si>
  <si>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Radicado(23 digitos)</t>
  </si>
  <si>
    <t>Juzgado</t>
  </si>
  <si>
    <t>Demandado</t>
  </si>
  <si>
    <t xml:space="preserve">Demandante </t>
  </si>
  <si>
    <t>Tipo de vinculacion compañía</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</si>
  <si>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</si>
  <si>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</si>
  <si>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</si>
  <si>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</si>
  <si>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</si>
  <si>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</si>
  <si>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</si>
  <si>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</si>
  <si>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</si>
  <si>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</si>
  <si>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</si>
  <si>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</si>
  <si>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</si>
  <si>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</si>
  <si>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</si>
  <si>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</si>
  <si>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</si>
  <si>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</si>
  <si>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</si>
  <si>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COMENTARIOS CLASIFICACIÓN Y VALOR CONTINGENCIA</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</si>
  <si>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</si>
  <si>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</si>
  <si>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</si>
  <si>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</si>
  <si>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</si>
  <si>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</si>
  <si>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</si>
  <si>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</si>
  <si>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</si>
  <si>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</si>
  <si>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</si>
  <si>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</si>
  <si>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</si>
  <si>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</si>
  <si>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</si>
  <si>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</si>
  <si>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</si>
  <si>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</si>
  <si>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</si>
  <si>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</si>
  <si>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de las pretensiones totales de la demanda (en pesos no en SMMLV)</t>
  </si>
  <si>
    <t>Perjuicios reclamados  (en pesos no en SMMLV)</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</si>
  <si>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</si>
  <si>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</si>
  <si>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</si>
  <si>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</si>
  <si>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</si>
  <si>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</si>
  <si>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</si>
  <si>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</si>
  <si>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</si>
  <si>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</si>
  <si>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</si>
  <si>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</si>
  <si>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</si>
  <si>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</si>
  <si>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</si>
  <si>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</si>
  <si>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</si>
  <si>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</si>
  <si>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</si>
  <si>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</si>
  <si>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</si>
  <si>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NO</t>
  </si>
  <si>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</si>
  <si>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</si>
  <si>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</si>
  <si>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</si>
  <si>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pruabas;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</si>
  <si>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</si>
  <si>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</si>
  <si>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</si>
  <si>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</si>
  <si>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</si>
  <si>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</si>
  <si>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</si>
  <si>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</si>
  <si>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</si>
  <si>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</si>
  <si>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</si>
  <si>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</si>
  <si>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</si>
  <si>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</si>
  <si>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</si>
  <si>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</si>
  <si>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</si>
  <si>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</si>
  <si>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</si>
  <si>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</si>
  <si>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</si>
  <si>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</si>
  <si>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</si>
  <si>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COMENTARIOS ABOGADO EXTERNO</t>
  </si>
  <si>
    <t>AUTORIZACIÓN COMPAÑÍA SUMA</t>
  </si>
  <si>
    <t xml:space="preserve">AUTORIZACIÓN COMPAÑÍA COMENTARIOS </t>
  </si>
  <si>
    <t>CAMBIO CONTINGENCIA PJ</t>
  </si>
  <si>
    <t xml:space="preserve">CONTINGENCIA ACTUAL </t>
  </si>
  <si>
    <t xml:space="preserve">CAMBIO DE CONTINGENCIA </t>
  </si>
  <si>
    <t xml:space="preserve">COMENTARIOS CAMBIO DE CONTINGENCIA </t>
  </si>
  <si>
    <t xml:space="preserve">ACTUALIZACION DE CONTINGENCIA  </t>
  </si>
  <si>
    <t>COMENTARIO Y MOTIVO DE ACTUALIZACIÓN DE CONTINGENCIA</t>
  </si>
  <si>
    <t xml:space="preserve">SI </t>
  </si>
  <si>
    <t>SI</t>
  </si>
  <si>
    <t>PROBABLE GENERALES</t>
  </si>
  <si>
    <t xml:space="preserve">Situcion Laboral </t>
  </si>
  <si>
    <t>Acompañante motorista</t>
  </si>
  <si>
    <t xml:space="preserve">PROBABLE </t>
  </si>
  <si>
    <t>OCURRENCIA</t>
  </si>
  <si>
    <t>CEDIDO</t>
  </si>
  <si>
    <t>FACULTATIVO</t>
  </si>
  <si>
    <t xml:space="preserve">Objetado por la Compañía </t>
  </si>
  <si>
    <t>EVENTUAL GENERALES</t>
  </si>
  <si>
    <t xml:space="preserve">Ocupado-trabajador cuenta ajena </t>
  </si>
  <si>
    <t xml:space="preserve">Ciclista </t>
  </si>
  <si>
    <t>DEMANDA DIRECTA</t>
  </si>
  <si>
    <t xml:space="preserve">EVENTUAL </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</si>
  <si>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</si>
  <si>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</si>
  <si>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</si>
  <si>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</si>
  <si>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</si>
  <si>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</si>
  <si>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</si>
  <si>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</si>
  <si>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</si>
  <si>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</si>
  <si>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</si>
  <si>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</si>
  <si>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</si>
  <si>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</si>
  <si>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</si>
  <si>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</si>
  <si>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</si>
  <si>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</si>
  <si>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</si>
  <si>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</si>
  <si>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</si>
  <si>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</si>
  <si>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</si>
  <si>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</si>
  <si>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11001310302620250024300</t>
  </si>
  <si>
    <t>JUZGADO VEINTISEIS CIVIL DEL CIRCUITO DE BOGOTÁ</t>
  </si>
  <si>
    <t>ALLIANZ SEGUROS SA</t>
  </si>
  <si>
    <t>TRANSPORTE Y SERVICIOS COPA S.A.S</t>
  </si>
  <si>
    <t>N/A</t>
  </si>
  <si>
    <t>19 DE ABRIL DE 2023</t>
  </si>
  <si>
    <t>13 DE SEPTIEMBRE DE 2024</t>
  </si>
  <si>
    <t>9 DE OCTUBRE DE 2024</t>
  </si>
  <si>
    <t>COSTOS DE LIMPIEZA Y BIORREMEDIACION</t>
  </si>
  <si>
    <t>TRANSPORTES Y SERVICIOS COPA S.A.S. presentó demanda contra ALLIANZ SEGUROS S.A. con el fin de obtener el reconocimiento de la cobertura prevista en la póliza de responsabilidad civil extracontractual hidrocarburos N.º 023227772 / 0, suscrita para amparar los riesgos derivados del transporte de combustible.
El 19 de abril de 2023, el vehículo asegurado sufrió un volcamiento en Necoclí (Antioquia), que ocasionó el derrame de aproximadamente 4.000 galones de gasolina. Como consecuencia, la empresa contrató a AMBIPAR RESPONSE COLOMBIA S.A.S. para ejecutar labores de limpieza y biorremediación, incurriendo en gastos por $221.752.871 debidamente soportados.
La reclamación fue presentada ante Allianz con fundamento en (i) el amparo básico de responsabilidad civil extracontractual por acción directa del hidrocarburo, y en subsidio, (ii) la cobertura adicional por gastos de limpieza y/o biorremediación hasta por $928.000.000, con un deducible de $3.000.000. Sin embargo, la aseguradora objetó el siniestro alegando una causal de exclusión relacionada con la supuesta falta de documentación legal para el transporte.
Frente a ello, la empresa sostuvo que sí contaba con la guía de transporte exigida por el Decreto 1073 de 2015 (Guía N.º 00374091-7) y solicitó reconsideración, que fue negada. Ante la negativa persistente, y luego de agotar el requisito de conciliación, interpuso demanda para que se declare la obligación de Allianz de cubrir los gastos de remediación conforme a los amparos contratados en la póliza.</t>
  </si>
  <si>
    <t>TRANSPORTES Y SERVICIOS COPA SAS</t>
  </si>
  <si>
    <t xml:space="preserve">Póliza RC Hidrocarburos 23227772 </t>
  </si>
  <si>
    <t>28 de julio de 2025</t>
  </si>
  <si>
    <t>29 de agosto de 2025</t>
  </si>
  <si>
    <t>30 de julio de 2025</t>
  </si>
  <si>
    <t>RADICADO (23 DÍGITOS)</t>
  </si>
  <si>
    <t>DEMANDANTE</t>
  </si>
  <si>
    <t>TIPO DE VINCULACIÓN COMPAÑÍA</t>
  </si>
  <si>
    <r>
      <t xml:space="preserve">SINIESTRO </t>
    </r>
    <r>
      <rPr>
        <sz val="11"/>
        <color theme="1"/>
        <rFont val="Calibri"/>
        <family val="2"/>
        <scheme val="minor"/>
      </rPr>
      <t>125906871 -</t>
    </r>
    <r>
      <rPr>
        <b/>
        <sz val="11"/>
        <color theme="1"/>
        <rFont val="Calibri"/>
        <family val="2"/>
        <scheme val="minor"/>
      </rPr>
      <t xml:space="preserve">  APLICATIVO</t>
    </r>
    <r>
      <rPr>
        <sz val="11"/>
        <color theme="1"/>
        <rFont val="Calibri"/>
        <family val="2"/>
        <scheme val="minor"/>
      </rPr>
      <t xml:space="preserve"> 215033</t>
    </r>
  </si>
  <si>
    <t xml:space="preserve">23227772 / 0 </t>
  </si>
  <si>
    <t>Costos de Limpieza y remediación</t>
  </si>
  <si>
    <t>El valor asegurado se encuentra disponible, ya que no se han efectuado pagos con cargo a la póliza afectada.</t>
  </si>
  <si>
    <t>10%  del valor de la pérdida - Mínimo 3.000.000.</t>
  </si>
  <si>
    <t>Desde el 17/03/2023 hasta el 16/03/2024.</t>
  </si>
  <si>
    <t>X - Este seguro impone a cargo de ALLIANZ la obligación de indemnizar los perjuicios descritos a continuación, que cause el asegurado y que ocurran durante la vigencia de la póliza, con motivo de determinada responsabilidad civil extracontractual en que incurra con relación a terceros, de acuerdo con la ley que sean consecuencia de un siniestro, imputable al asegurado causado por acción directa del hidrocarburo en desarrollo de sus actividades asociadas al transporte, manejo y distribución siempre y cuando tales actividades estén siendo realizadas por el asegurado.</t>
  </si>
  <si>
    <t>X - $928.000.000.</t>
  </si>
  <si>
    <t xml:space="preserve">• Disminución de la suma asegurada por pago de indemnizaciones con cargo a la PÓLIZA DE RC HIDROCARBUROS No. 023227772.
</t>
  </si>
  <si>
    <t>X- El valor asegurado se encuentra disponible, ya que no se han efectuado pagos con cargo a la póliza afectada.</t>
  </si>
  <si>
    <t>• Prescripción de las acciones derivadas del contrato de seguros.</t>
  </si>
  <si>
    <t>• Existencia de coaseguro.</t>
  </si>
  <si>
    <t>• Aplicación de la limitación de responsabilidad por razón del deducible a cargo del asegurado.</t>
  </si>
  <si>
    <t>X - 10%  del valor de la pérdida - Mínimo 3.000.000.</t>
  </si>
  <si>
    <r>
      <t>X - "</t>
    </r>
    <r>
      <rPr>
        <i/>
        <sz val="11"/>
        <color theme="1"/>
        <rFont val="Calibri"/>
        <family val="2"/>
        <scheme val="minor"/>
      </rPr>
      <t>SE EXCLUYE TODA RECLAMACIÓN EN LA CUAL EL ASEGURADO NO DE CUMPLIMIENTO A LA DOCUMENTACIÓN LEGAL REQUERIDA PARA LA OPERACIÓN DEL TRANSPORTE</t>
    </r>
    <r>
      <rPr>
        <sz val="11"/>
        <color theme="1"/>
        <rFont val="Calibri"/>
        <family val="2"/>
        <scheme val="minor"/>
      </rPr>
      <t>": Ya que el asegurado no contaba con el manifiesto de carga del trayecto en curso al momento del accidente.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</si>
</sst>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164" formatCode="_-&quot;$&quot;\ * #,##0_-;\-&quot;$&quot;\ * #,##0_-;_-&quot;$&quot;\ * &quot;-&quot;??_-;_-@_-"/>
    <numFmt numFmtId="165" formatCode="&quot;$&quot;\ #,##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20"/>
      <color theme="0"/>
      <name val="Calibri"/>
      <family val="2"/>
      <scheme val="minor"/>
    </font>
    <font>
      <b/>
      <sz val="10"/>
      <color theme="0"/>
      <name val="Century Gothic"/>
      <family val="2"/>
    </font>
    <font>
      <sz val="10"/>
      <color theme="1"/>
      <name val="Century Gothic"/>
      <family val="2"/>
    </font>
    <font>
      <b/>
      <sz val="10"/>
      <color theme="1"/>
      <name val="Century Gothic"/>
      <family val="2"/>
    </font>
    <font>
      <sz val="10"/>
      <name val="Calibri"/>
      <family val="2"/>
      <scheme val="minor"/>
    </font>
    <font>
      <i/>
      <sz val="11"/>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1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1" xfId="0" applyBorder="1" applyAlignment="1">
      <alignment vertical="top"/>
    </xf>
    <xf numFmtId="0" fontId="2" fillId="0" borderId="2" xfId="0" applyFont="1" applyBorder="1" applyAlignment="1">
      <alignment horizontal="justify" vertical="top"/>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0" fillId="0" borderId="9" xfId="0" applyBorder="1" applyAlignment="1" applyProtection="1">
      <alignment horizontal="justify" vertical="top"/>
      <protection locked="0"/>
    </xf>
    <xf numFmtId="9" fontId="0" fillId="0" borderId="9" xfId="2" applyFont="1" applyBorder="1" applyAlignment="1" applyProtection="1">
      <alignment horizontal="center" vertical="top"/>
      <protection locked="0"/>
    </xf>
    <xf numFmtId="0" fontId="5" fillId="2" borderId="1" xfId="0" applyFont="1" applyFill="1" applyBorder="1" applyAlignment="1">
      <alignment horizontal="justify" vertical="top"/>
    </xf>
    <xf numFmtId="0" fontId="4" fillId="2" borderId="1" xfId="0" applyFont="1" applyFill="1" applyBorder="1" applyAlignment="1">
      <alignment horizontal="justify" vertical="center"/>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7" fillId="2" borderId="0" xfId="0" applyFont="1" applyFill="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7" fillId="2" borderId="4" xfId="0" applyFont="1" applyFill="1" applyBorder="1" applyAlignment="1">
      <alignment horizontal="center" vertical="top"/>
    </xf>
    <xf numFmtId="0" fontId="0" fillId="0" borderId="3" xfId="0" applyBorder="1" applyAlignment="1">
      <alignment horizontal="center" vertical="top"/>
    </xf>
    <xf numFmtId="0" fontId="0" fillId="0" borderId="2" xfId="0" applyBorder="1" applyAlignment="1">
      <alignment horizontal="center" vertical="top"/>
    </xf>
    <xf numFmtId="42" fontId="0" fillId="5" borderId="0" xfId="1" applyFont="1" applyFill="1" applyBorder="1" applyAlignment="1">
      <alignment horizontal="center" vertical="top"/>
    </xf>
    <xf numFmtId="0" fontId="0" fillId="0" borderId="1" xfId="0"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0" fillId="0" borderId="11" xfId="0" applyBorder="1" applyAlignment="1" applyProtection="1">
      <alignment horizontal="justify" vertical="top"/>
      <protection locked="0"/>
    </xf>
    <xf numFmtId="0" fontId="7" fillId="2" borderId="11" xfId="0" applyFont="1" applyFill="1" applyBorder="1" applyAlignment="1" applyProtection="1">
      <alignment horizontal="center" vertical="top"/>
      <protection locked="0"/>
    </xf>
    <xf numFmtId="0" fontId="11"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7" borderId="5" xfId="0" applyFill="1" applyBorder="1" applyAlignment="1" applyProtection="1">
      <alignment horizontal="left" vertical="top" wrapText="1"/>
      <protection locked="0"/>
    </xf>
    <xf numFmtId="0" fontId="0" fillId="7"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0" borderId="1" xfId="0" applyFont="1" applyBorder="1" applyAlignment="1" applyProtection="1">
      <alignment horizontal="justify" vertical="top"/>
      <protection locked="0"/>
    </xf>
    <xf numFmtId="164" fontId="0" fillId="5" borderId="1" xfId="3" applyNumberFormat="1" applyFont="1" applyFill="1" applyBorder="1" applyAlignment="1">
      <alignment horizontal="justify" vertical="top"/>
    </xf>
    <xf numFmtId="0" fontId="0" fillId="0" borderId="1" xfId="0" applyBorder="1" applyAlignment="1">
      <alignment horizontal="center" vertical="top" wrapText="1"/>
    </xf>
    <xf numFmtId="0" fontId="3" fillId="2" borderId="4" xfId="0" applyFont="1" applyFill="1" applyBorder="1" applyAlignment="1">
      <alignment horizontal="center" vertical="top"/>
    </xf>
    <xf numFmtId="165" fontId="0" fillId="5" borderId="1" xfId="1" applyNumberFormat="1" applyFont="1" applyFill="1" applyBorder="1" applyAlignment="1">
      <alignment horizontal="justify" vertical="top"/>
    </xf>
    <xf numFmtId="165" fontId="0" fillId="5" borderId="1" xfId="3" applyNumberFormat="1" applyFont="1" applyFill="1" applyBorder="1" applyAlignment="1">
      <alignment horizontal="center"/>
    </xf>
    <xf numFmtId="0" fontId="0" fillId="5" borderId="1" xfId="0" applyFill="1" applyBorder="1" applyAlignment="1">
      <alignment horizontal="justify" vertical="top"/>
    </xf>
    <xf numFmtId="42" fontId="0" fillId="5" borderId="1" xfId="1" applyFont="1" applyFill="1" applyBorder="1" applyAlignment="1">
      <alignment horizontal="center" vertical="top"/>
    </xf>
    <xf numFmtId="0" fontId="0" fillId="7" borderId="1" xfId="0" applyFill="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4" fillId="6" borderId="9" xfId="0" applyFont="1" applyFill="1" applyBorder="1" applyAlignment="1">
      <alignment horizontal="center" vertical="center"/>
    </xf>
    <xf numFmtId="0" fontId="4" fillId="6" borderId="10" xfId="0" applyFont="1" applyFill="1" applyBorder="1" applyAlignment="1">
      <alignment horizontal="center" vertical="center"/>
    </xf>
    <xf numFmtId="0" fontId="2" fillId="0" borderId="4" xfId="0" applyFont="1" applyBorder="1" applyAlignment="1">
      <alignment horizontal="justify" vertical="top"/>
    </xf>
    <xf numFmtId="0" fontId="2" fillId="0" borderId="0" xfId="0" applyFont="1"/>
    <xf numFmtId="0" fontId="2" fillId="0" borderId="2" xfId="0" applyFont="1" applyBorder="1" applyAlignment="1">
      <alignment horizontal="left" vertical="top"/>
    </xf>
    <xf numFmtId="165" fontId="0" fillId="0" borderId="1" xfId="0" applyNumberFormat="1" applyBorder="1" applyAlignment="1">
      <alignment vertical="top" wrapText="1"/>
    </xf>
    <xf numFmtId="0" fontId="2" fillId="0" borderId="2" xfId="0" applyFont="1" applyBorder="1" applyAlignment="1">
      <alignment horizontal="justify" vertical="center"/>
    </xf>
    <xf numFmtId="165" fontId="0" fillId="0" borderId="1" xfId="0" applyNumberFormat="1" applyBorder="1" applyAlignment="1">
      <alignment horizontal="left" vertical="center"/>
    </xf>
    <xf numFmtId="0" fontId="4" fillId="6" borderId="1" xfId="0" applyFont="1" applyFill="1" applyBorder="1" applyAlignment="1">
      <alignment horizontal="center" vertical="center"/>
    </xf>
    <xf numFmtId="0" fontId="4" fillId="6" borderId="4"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1" xfId="0" applyBorder="1" applyAlignment="1">
      <alignment vertical="center" wrapText="1"/>
    </xf>
    <xf numFmtId="0" fontId="0" fillId="0" borderId="2" xfId="0" applyBorder="1" applyAlignment="1">
      <alignment horizontal="left" vertical="center"/>
    </xf>
    <xf numFmtId="0" fontId="0" fillId="0" borderId="3" xfId="0" applyBorder="1" applyAlignment="1">
      <alignment horizontal="left" vertical="center"/>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D35"/>
  <sheetViews>
    <sheetView topLeftCell="A13" zoomScaleNormal="100" workbookViewId="0">
      <selection activeCell="B9" sqref="B9:C9"/>
    </sheetView>
  </sheetViews>
  <sheetFormatPr baseColWidth="10" defaultColWidth="0" defaultRowHeight="14.5" x14ac:dyDescent="0.35"/>
  <cols>
    <col min="1" max="1" width="52.08984375" style="7" customWidth="1"/>
    <col min="2" max="2" width="52.1796875" style="7" customWidth="1"/>
    <col min="3" max="3" width="48.08984375" style="7" customWidth="1"/>
    <col min="4" max="16384" width="11.453125" style="2" hidden="1"/>
  </cols>
  <sheetData>
    <row r="1" spans="1:3" ht="28.5" customHeight="1" x14ac:dyDescent="0.35">
      <c r="A1" s="53" t="s">
        <v>0</v>
      </c>
      <c r="B1" s="53"/>
      <c r="C1" s="53"/>
    </row>
    <row r="2" spans="1:3" x14ac:dyDescent="0.35">
      <c r="A2" s="5" t="s">
        <v>1</v>
      </c>
      <c r="B2" s="56" t="s">
        <v>173</v>
      </c>
      <c r="C2" s="57"/>
    </row>
    <row r="3" spans="1:3" x14ac:dyDescent="0.35">
      <c r="A3" s="5" t="s">
        <v>2</v>
      </c>
      <c r="B3" s="54" t="s">
        <v>174</v>
      </c>
      <c r="C3" s="55"/>
    </row>
    <row r="4" spans="1:3" x14ac:dyDescent="0.35">
      <c r="A4" s="5" t="s">
        <v>3</v>
      </c>
      <c r="B4" s="54" t="s">
        <v>175</v>
      </c>
      <c r="C4" s="55"/>
    </row>
    <row r="5" spans="1:3" ht="14.5" customHeight="1" x14ac:dyDescent="0.35">
      <c r="A5" s="5" t="s">
        <v>4</v>
      </c>
      <c r="B5" s="54" t="s">
        <v>176</v>
      </c>
      <c r="C5" s="55"/>
    </row>
    <row r="6" spans="1:3" x14ac:dyDescent="0.35">
      <c r="A6" s="5" t="s">
        <v>5</v>
      </c>
      <c r="B6" s="40" t="s">
        <v>147</v>
      </c>
      <c r="C6" s="40"/>
    </row>
    <row r="7" spans="1:3" x14ac:dyDescent="0.35">
      <c r="A7" s="5" t="s">
        <v>7</v>
      </c>
      <c r="B7" s="54" t="s">
        <v>177</v>
      </c>
      <c r="C7" s="55"/>
    </row>
    <row r="8" spans="1:3" x14ac:dyDescent="0.35">
      <c r="A8" s="5" t="s">
        <v>8</v>
      </c>
      <c r="B8" s="51" t="s">
        <v>178</v>
      </c>
      <c r="C8" s="52"/>
    </row>
    <row r="9" spans="1:3" x14ac:dyDescent="0.35">
      <c r="A9" s="5" t="s">
        <v>9</v>
      </c>
      <c r="B9" s="51" t="s">
        <v>179</v>
      </c>
      <c r="C9" s="52"/>
    </row>
    <row r="10" spans="1:3" x14ac:dyDescent="0.35">
      <c r="A10" s="5" t="s">
        <v>10</v>
      </c>
      <c r="B10" s="51" t="s">
        <v>180</v>
      </c>
      <c r="C10" s="52"/>
    </row>
    <row r="11" spans="1:3" ht="23.25" customHeight="1" x14ac:dyDescent="0.35">
      <c r="A11" s="5" t="s">
        <v>11</v>
      </c>
      <c r="B11" s="51" t="s">
        <v>181</v>
      </c>
      <c r="C11" s="52"/>
    </row>
    <row r="12" spans="1:3" x14ac:dyDescent="0.35">
      <c r="A12" s="41" t="s">
        <v>12</v>
      </c>
      <c r="B12" s="42" t="s">
        <v>182</v>
      </c>
      <c r="C12" s="40"/>
    </row>
    <row r="13" spans="1:3" ht="30" customHeight="1" x14ac:dyDescent="0.35">
      <c r="A13" s="41"/>
      <c r="B13" s="40"/>
      <c r="C13" s="40"/>
    </row>
    <row r="14" spans="1:3" ht="73.5" customHeight="1" x14ac:dyDescent="0.35">
      <c r="A14" s="41"/>
      <c r="B14" s="40"/>
      <c r="C14" s="40"/>
    </row>
    <row r="15" spans="1:3" x14ac:dyDescent="0.35">
      <c r="A15" s="5" t="s">
        <v>13</v>
      </c>
      <c r="B15" s="45">
        <f>SUM(C17,C18,C20,C21,C23)</f>
        <v>221752871</v>
      </c>
      <c r="C15" s="46"/>
    </row>
    <row r="16" spans="1:3" ht="33.75" customHeight="1" x14ac:dyDescent="0.35">
      <c r="A16" s="47" t="s">
        <v>14</v>
      </c>
      <c r="B16" s="48" t="s">
        <v>15</v>
      </c>
      <c r="C16" s="48"/>
    </row>
    <row r="17" spans="1:3" ht="33.75" customHeight="1" x14ac:dyDescent="0.35">
      <c r="A17" s="47"/>
      <c r="B17" s="9" t="s">
        <v>16</v>
      </c>
      <c r="C17" s="6"/>
    </row>
    <row r="18" spans="1:3" ht="33.75" customHeight="1" x14ac:dyDescent="0.35">
      <c r="A18" s="47"/>
      <c r="B18" s="9" t="s">
        <v>17</v>
      </c>
      <c r="C18" s="6">
        <v>221752871</v>
      </c>
    </row>
    <row r="19" spans="1:3" x14ac:dyDescent="0.35">
      <c r="A19" s="47"/>
      <c r="B19" s="49" t="s">
        <v>18</v>
      </c>
      <c r="C19" s="50"/>
    </row>
    <row r="20" spans="1:3" x14ac:dyDescent="0.35">
      <c r="A20" s="47"/>
      <c r="B20" s="9"/>
      <c r="C20" s="6"/>
    </row>
    <row r="21" spans="1:3" x14ac:dyDescent="0.35">
      <c r="A21" s="47"/>
      <c r="B21" s="9"/>
      <c r="C21" s="6"/>
    </row>
    <row r="22" spans="1:3" x14ac:dyDescent="0.35">
      <c r="A22" s="47"/>
      <c r="B22" s="49" t="s">
        <v>19</v>
      </c>
      <c r="C22" s="50"/>
    </row>
    <row r="23" spans="1:3" x14ac:dyDescent="0.35">
      <c r="A23" s="47"/>
      <c r="B23" s="9"/>
      <c r="C23" s="13"/>
    </row>
    <row r="24" spans="1:3" x14ac:dyDescent="0.35">
      <c r="A24" s="5" t="s">
        <v>20</v>
      </c>
      <c r="B24" s="40" t="s">
        <v>183</v>
      </c>
      <c r="C24" s="40"/>
    </row>
    <row r="25" spans="1:3" x14ac:dyDescent="0.35">
      <c r="A25" s="5" t="s">
        <v>21</v>
      </c>
      <c r="B25" s="40">
        <v>9014712528</v>
      </c>
      <c r="C25" s="40"/>
    </row>
    <row r="26" spans="1:3" x14ac:dyDescent="0.35">
      <c r="A26" s="5" t="s">
        <v>22</v>
      </c>
      <c r="B26" s="40" t="s">
        <v>184</v>
      </c>
      <c r="C26" s="40"/>
    </row>
    <row r="27" spans="1:3" x14ac:dyDescent="0.35">
      <c r="A27" s="5" t="s">
        <v>23</v>
      </c>
      <c r="B27" s="43" t="s">
        <v>187</v>
      </c>
      <c r="C27" s="44"/>
    </row>
    <row r="28" spans="1:3" x14ac:dyDescent="0.35">
      <c r="A28" s="5" t="s">
        <v>24</v>
      </c>
      <c r="B28" s="39" t="s">
        <v>185</v>
      </c>
      <c r="C28" s="39"/>
    </row>
    <row r="29" spans="1:3" x14ac:dyDescent="0.35">
      <c r="A29" s="5" t="s">
        <v>25</v>
      </c>
      <c r="B29" s="40" t="s">
        <v>186</v>
      </c>
      <c r="C29" s="40"/>
    </row>
    <row r="34" spans="4:4" x14ac:dyDescent="0.35">
      <c r="D34" s="2" t="str">
        <f t="shared" ref="D34:D35" si="0">UPPER(A34)</f>
        <v/>
      </c>
    </row>
    <row r="35" spans="4:4" x14ac:dyDescent="0.35">
      <c r="D35" s="2" t="str">
        <f t="shared" si="0"/>
        <v/>
      </c>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D52"/>
  <sheetViews>
    <sheetView tabSelected="1" topLeftCell="A13" zoomScaleNormal="100" workbookViewId="0">
      <selection activeCell="A53" sqref="A53:XFD53"/>
    </sheetView>
  </sheetViews>
  <sheetFormatPr baseColWidth="10" defaultColWidth="0" defaultRowHeight="14.5" x14ac:dyDescent="0.35"/>
  <cols>
    <col min="1" max="1" width="44.453125" style="101" customWidth="1"/>
    <col min="2" max="2" width="25.81640625" customWidth="1"/>
    <col min="3" max="3" width="65.26953125" customWidth="1"/>
    <col min="4" max="16384" width="11.453125" hidden="1"/>
  </cols>
  <sheetData>
    <row r="1" spans="1:3" ht="26" x14ac:dyDescent="0.35">
      <c r="A1" s="65" t="s">
        <v>26</v>
      </c>
      <c r="B1" s="65"/>
      <c r="C1" s="65"/>
    </row>
    <row r="2" spans="1:3" x14ac:dyDescent="0.35">
      <c r="A2" s="29" t="s">
        <v>27</v>
      </c>
      <c r="B2" s="102" t="s">
        <v>191</v>
      </c>
      <c r="C2" s="44"/>
    </row>
    <row r="3" spans="1:3" x14ac:dyDescent="0.35">
      <c r="A3" s="5" t="s">
        <v>188</v>
      </c>
      <c r="B3" s="40" t="str">
        <f>'GENERALES NOTA 322'!B2:C2</f>
        <v>11001310302620250024300</v>
      </c>
      <c r="C3" s="40"/>
    </row>
    <row r="4" spans="1:3" x14ac:dyDescent="0.35">
      <c r="A4" s="5" t="s">
        <v>2</v>
      </c>
      <c r="B4" s="40" t="str">
        <f>'GENERALES NOTA 322'!B3:C3</f>
        <v>JUZGADO VEINTISEIS CIVIL DEL CIRCUITO DE BOGOTÁ</v>
      </c>
      <c r="C4" s="40"/>
    </row>
    <row r="5" spans="1:3" x14ac:dyDescent="0.35">
      <c r="A5" s="5" t="s">
        <v>3</v>
      </c>
      <c r="B5" s="40" t="str">
        <f>'GENERALES NOTA 322'!B4:C4</f>
        <v>ALLIANZ SEGUROS SA</v>
      </c>
      <c r="C5" s="40"/>
    </row>
    <row r="6" spans="1:3" x14ac:dyDescent="0.35">
      <c r="A6" s="5" t="s">
        <v>189</v>
      </c>
      <c r="B6" s="40" t="str">
        <f>'GENERALES NOTA 322'!B5:C5</f>
        <v>TRANSPORTE Y SERVICIOS COPA S.A.S</v>
      </c>
      <c r="C6" s="40"/>
    </row>
    <row r="7" spans="1:3" x14ac:dyDescent="0.35">
      <c r="A7" s="5" t="s">
        <v>190</v>
      </c>
      <c r="B7" s="40" t="str">
        <f>'GENERALES NOTA 322'!B6:C6</f>
        <v>DEMANDA DIRECTA</v>
      </c>
      <c r="C7" s="40"/>
    </row>
    <row r="8" spans="1:3" x14ac:dyDescent="0.35">
      <c r="A8" s="29" t="s">
        <v>33</v>
      </c>
      <c r="B8" s="40" t="s">
        <v>192</v>
      </c>
      <c r="C8" s="40"/>
    </row>
    <row r="9" spans="1:3" x14ac:dyDescent="0.35">
      <c r="A9" s="29" t="s">
        <v>11</v>
      </c>
      <c r="B9" s="40" t="s">
        <v>193</v>
      </c>
      <c r="C9" s="40"/>
    </row>
    <row r="10" spans="1:3" ht="29" x14ac:dyDescent="0.35">
      <c r="A10" s="104" t="s">
        <v>34</v>
      </c>
      <c r="B10" s="105">
        <v>928000000</v>
      </c>
      <c r="C10" s="103" t="s">
        <v>194</v>
      </c>
    </row>
    <row r="11" spans="1:3" x14ac:dyDescent="0.35">
      <c r="A11" s="29" t="s">
        <v>35</v>
      </c>
      <c r="B11" s="43" t="s">
        <v>195</v>
      </c>
      <c r="C11" s="44"/>
    </row>
    <row r="12" spans="1:3" x14ac:dyDescent="0.35">
      <c r="A12" s="29" t="s">
        <v>36</v>
      </c>
      <c r="B12" s="54" t="s">
        <v>140</v>
      </c>
      <c r="C12" s="55"/>
    </row>
    <row r="13" spans="1:3" x14ac:dyDescent="0.35">
      <c r="A13" s="29" t="s">
        <v>37</v>
      </c>
      <c r="B13" s="40" t="s">
        <v>196</v>
      </c>
      <c r="C13" s="40"/>
    </row>
    <row r="14" spans="1:3" x14ac:dyDescent="0.35">
      <c r="A14" s="29" t="s">
        <v>38</v>
      </c>
      <c r="B14" s="40" t="s">
        <v>135</v>
      </c>
      <c r="C14" s="40"/>
    </row>
    <row r="15" spans="1:3" x14ac:dyDescent="0.35">
      <c r="A15" s="29" t="s">
        <v>39</v>
      </c>
      <c r="B15" s="40" t="s">
        <v>135</v>
      </c>
      <c r="C15" s="40"/>
    </row>
    <row r="16" spans="1:3" x14ac:dyDescent="0.35">
      <c r="A16" s="98" t="s">
        <v>40</v>
      </c>
      <c r="B16" s="40" t="s">
        <v>158</v>
      </c>
      <c r="C16" s="40"/>
    </row>
    <row r="17" spans="1:3" x14ac:dyDescent="0.35">
      <c r="A17" s="99"/>
      <c r="B17" s="106" t="s">
        <v>41</v>
      </c>
      <c r="C17" s="106" t="s">
        <v>42</v>
      </c>
    </row>
    <row r="18" spans="1:3" x14ac:dyDescent="0.35">
      <c r="A18" s="99"/>
      <c r="B18" s="9" t="s">
        <v>177</v>
      </c>
      <c r="C18" s="9" t="s">
        <v>177</v>
      </c>
    </row>
    <row r="19" spans="1:3" x14ac:dyDescent="0.35">
      <c r="A19" s="99"/>
      <c r="B19" s="9" t="s">
        <v>177</v>
      </c>
      <c r="C19" s="9" t="s">
        <v>177</v>
      </c>
    </row>
    <row r="20" spans="1:3" x14ac:dyDescent="0.35">
      <c r="A20" s="99"/>
      <c r="B20" s="9" t="s">
        <v>177</v>
      </c>
      <c r="C20" s="9" t="s">
        <v>177</v>
      </c>
    </row>
    <row r="21" spans="1:3" x14ac:dyDescent="0.35">
      <c r="A21" s="29" t="s">
        <v>43</v>
      </c>
      <c r="B21" s="40" t="s">
        <v>96</v>
      </c>
      <c r="C21" s="40"/>
    </row>
    <row r="22" spans="1:3" x14ac:dyDescent="0.35">
      <c r="A22" s="29" t="s">
        <v>44</v>
      </c>
      <c r="B22" s="40" t="s">
        <v>177</v>
      </c>
      <c r="C22" s="40"/>
    </row>
    <row r="23" spans="1:3" x14ac:dyDescent="0.35">
      <c r="A23" s="29" t="s">
        <v>45</v>
      </c>
      <c r="B23" s="40" t="s">
        <v>143</v>
      </c>
      <c r="C23" s="40"/>
    </row>
    <row r="24" spans="1:3" x14ac:dyDescent="0.35">
      <c r="A24" s="29" t="s">
        <v>46</v>
      </c>
      <c r="B24" s="40" t="s">
        <v>96</v>
      </c>
      <c r="C24" s="40"/>
    </row>
    <row r="25" spans="1:3" x14ac:dyDescent="0.35">
      <c r="A25" s="29" t="s">
        <v>47</v>
      </c>
      <c r="B25" s="40" t="s">
        <v>96</v>
      </c>
      <c r="C25" s="40"/>
    </row>
    <row r="26" spans="1:3" x14ac:dyDescent="0.35">
      <c r="A26" s="100" t="s">
        <v>48</v>
      </c>
      <c r="B26" s="40" t="s">
        <v>135</v>
      </c>
      <c r="C26" s="40"/>
    </row>
    <row r="27" spans="1:3" x14ac:dyDescent="0.35">
      <c r="A27" s="107" t="s">
        <v>49</v>
      </c>
      <c r="B27" s="107"/>
      <c r="C27" s="107"/>
    </row>
    <row r="28" spans="1:3" ht="119" customHeight="1" x14ac:dyDescent="0.35">
      <c r="A28" s="108" t="s">
        <v>50</v>
      </c>
      <c r="B28" s="109"/>
      <c r="C28" s="26" t="s">
        <v>197</v>
      </c>
    </row>
    <row r="29" spans="1:3" ht="29" customHeight="1" x14ac:dyDescent="0.35">
      <c r="A29" s="62" t="s">
        <v>51</v>
      </c>
      <c r="B29" s="63"/>
      <c r="C29" s="110" t="s">
        <v>198</v>
      </c>
    </row>
    <row r="30" spans="1:3" ht="30.5" customHeight="1" x14ac:dyDescent="0.35">
      <c r="A30" s="62" t="s">
        <v>199</v>
      </c>
      <c r="B30" s="63"/>
      <c r="C30" s="27" t="s">
        <v>200</v>
      </c>
    </row>
    <row r="31" spans="1:3" ht="14.5" customHeight="1" x14ac:dyDescent="0.35">
      <c r="A31" s="62" t="s">
        <v>201</v>
      </c>
      <c r="B31" s="63"/>
      <c r="C31" s="26" t="s">
        <v>177</v>
      </c>
    </row>
    <row r="32" spans="1:3" x14ac:dyDescent="0.35">
      <c r="A32" s="62" t="s">
        <v>202</v>
      </c>
      <c r="B32" s="63"/>
      <c r="C32" s="26" t="s">
        <v>177</v>
      </c>
    </row>
    <row r="33" spans="1:4" ht="29" customHeight="1" x14ac:dyDescent="0.35">
      <c r="A33" s="62" t="s">
        <v>203</v>
      </c>
      <c r="B33" s="63"/>
      <c r="C33" s="111" t="s">
        <v>204</v>
      </c>
      <c r="D33" s="112"/>
    </row>
    <row r="34" spans="1:4" ht="78" customHeight="1" x14ac:dyDescent="0.35">
      <c r="A34" s="111" t="s">
        <v>53</v>
      </c>
      <c r="B34" s="112"/>
      <c r="C34" s="110" t="s">
        <v>205</v>
      </c>
    </row>
    <row r="35" spans="1:4" x14ac:dyDescent="0.35">
      <c r="A35" s="60" t="s">
        <v>54</v>
      </c>
      <c r="B35" s="61"/>
      <c r="C35" s="28"/>
    </row>
    <row r="36" spans="1:4" x14ac:dyDescent="0.35">
      <c r="A36" s="64" t="s">
        <v>55</v>
      </c>
      <c r="B36" s="64"/>
      <c r="C36" s="64"/>
    </row>
    <row r="37" spans="1:4" x14ac:dyDescent="0.35">
      <c r="A37" s="58" t="s">
        <v>56</v>
      </c>
      <c r="B37" s="58"/>
      <c r="C37" s="9" t="s">
        <v>177</v>
      </c>
    </row>
    <row r="38" spans="1:4" x14ac:dyDescent="0.35">
      <c r="A38" s="58" t="s">
        <v>57</v>
      </c>
      <c r="B38" s="58"/>
      <c r="C38" s="9" t="s">
        <v>177</v>
      </c>
    </row>
    <row r="39" spans="1:4" ht="58" x14ac:dyDescent="0.35">
      <c r="A39" s="58" t="s">
        <v>58</v>
      </c>
      <c r="B39" s="58"/>
      <c r="C39" s="110" t="s">
        <v>205</v>
      </c>
    </row>
    <row r="40" spans="1:4" x14ac:dyDescent="0.35">
      <c r="A40" s="58" t="s">
        <v>59</v>
      </c>
      <c r="B40" s="58"/>
      <c r="C40" s="9" t="s">
        <v>177</v>
      </c>
    </row>
    <row r="41" spans="1:4" x14ac:dyDescent="0.35">
      <c r="A41" s="58" t="s">
        <v>60</v>
      </c>
      <c r="B41" s="58"/>
      <c r="C41" s="9" t="s">
        <v>177</v>
      </c>
    </row>
    <row r="42" spans="1:4" x14ac:dyDescent="0.35">
      <c r="A42" s="58" t="s">
        <v>61</v>
      </c>
      <c r="B42" s="58"/>
      <c r="C42" s="9" t="s">
        <v>177</v>
      </c>
    </row>
    <row r="43" spans="1:4" x14ac:dyDescent="0.35">
      <c r="A43" s="58" t="s">
        <v>62</v>
      </c>
      <c r="B43" s="58"/>
      <c r="C43" s="9" t="s">
        <v>177</v>
      </c>
    </row>
    <row r="44" spans="1:4" x14ac:dyDescent="0.35">
      <c r="A44" s="58" t="s">
        <v>63</v>
      </c>
      <c r="B44" s="58"/>
      <c r="C44" s="9" t="s">
        <v>177</v>
      </c>
    </row>
    <row r="45" spans="1:4" x14ac:dyDescent="0.35">
      <c r="A45" s="58" t="s">
        <v>64</v>
      </c>
      <c r="B45" s="58"/>
      <c r="C45" s="9" t="s">
        <v>177</v>
      </c>
    </row>
    <row r="46" spans="1:4" x14ac:dyDescent="0.35">
      <c r="A46" s="58" t="s">
        <v>65</v>
      </c>
      <c r="B46" s="58"/>
      <c r="C46" s="9" t="s">
        <v>177</v>
      </c>
    </row>
    <row r="47" spans="1:4" x14ac:dyDescent="0.35">
      <c r="A47" s="58" t="s">
        <v>66</v>
      </c>
      <c r="B47" s="58"/>
      <c r="C47" s="9" t="s">
        <v>177</v>
      </c>
    </row>
    <row r="48" spans="1:4" x14ac:dyDescent="0.35">
      <c r="A48" s="58" t="s">
        <v>67</v>
      </c>
      <c r="B48" s="58"/>
      <c r="C48" s="9" t="s">
        <v>177</v>
      </c>
    </row>
    <row r="49" spans="1:3" x14ac:dyDescent="0.35">
      <c r="A49" s="58" t="s">
        <v>68</v>
      </c>
      <c r="B49" s="58"/>
      <c r="C49" s="9" t="s">
        <v>177</v>
      </c>
    </row>
    <row r="50" spans="1:3" x14ac:dyDescent="0.35">
      <c r="A50" s="58" t="s">
        <v>69</v>
      </c>
      <c r="B50" s="58"/>
      <c r="C50" s="9" t="s">
        <v>177</v>
      </c>
    </row>
    <row r="51" spans="1:3" x14ac:dyDescent="0.35">
      <c r="A51" s="58" t="s">
        <v>70</v>
      </c>
      <c r="B51" s="58"/>
      <c r="C51" s="9" t="s">
        <v>177</v>
      </c>
    </row>
    <row r="52" spans="1:3" x14ac:dyDescent="0.35">
      <c r="A52" s="58" t="s">
        <v>71</v>
      </c>
      <c r="B52" s="58"/>
      <c r="C52" s="9" t="s">
        <v>177</v>
      </c>
    </row>
  </sheetData>
  <mergeCells count="49">
    <mergeCell ref="B14:C14"/>
    <mergeCell ref="A1:C1"/>
    <mergeCell ref="B8:C8"/>
    <mergeCell ref="B9:C9"/>
    <mergeCell ref="B12:C12"/>
    <mergeCell ref="B13:C13"/>
    <mergeCell ref="B2:C2"/>
    <mergeCell ref="B3:C3"/>
    <mergeCell ref="B4:C4"/>
    <mergeCell ref="B5:C5"/>
    <mergeCell ref="B6:C6"/>
    <mergeCell ref="B7:C7"/>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C33:D33"/>
    <mergeCell ref="A49:B49"/>
    <mergeCell ref="A50:B50"/>
    <mergeCell ref="A51:B51"/>
    <mergeCell ref="A52:B52"/>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XFC45"/>
  <sheetViews>
    <sheetView zoomScaleNormal="100" workbookViewId="0">
      <selection activeCell="B17" sqref="B17:C17"/>
    </sheetView>
  </sheetViews>
  <sheetFormatPr baseColWidth="10" defaultColWidth="0" defaultRowHeight="14.5" x14ac:dyDescent="0.35"/>
  <cols>
    <col min="1" max="1" width="52.1796875" customWidth="1"/>
    <col min="2" max="2" width="35.453125" customWidth="1"/>
    <col min="3" max="3" width="96" customWidth="1"/>
    <col min="4" max="8" width="11.453125" hidden="1" customWidth="1"/>
    <col min="9" max="9" width="12" hidden="1" customWidth="1"/>
    <col min="10" max="16383" width="11.453125" hidden="1"/>
    <col min="16384" max="16384" width="7" hidden="1" customWidth="1"/>
  </cols>
  <sheetData>
    <row r="1" spans="1:6" ht="26" x14ac:dyDescent="0.35">
      <c r="A1" s="65" t="s">
        <v>72</v>
      </c>
      <c r="B1" s="65"/>
      <c r="C1" s="65"/>
    </row>
    <row r="2" spans="1:6" x14ac:dyDescent="0.35">
      <c r="A2" s="17" t="s">
        <v>27</v>
      </c>
      <c r="B2" s="85" t="str">
        <f>'GENERALES NOTA 321'!B2:C2</f>
        <v>SINIESTRO 125906871 -  APLICATIVO 215033</v>
      </c>
      <c r="C2" s="86"/>
    </row>
    <row r="3" spans="1:6" x14ac:dyDescent="0.35">
      <c r="A3" s="18" t="s">
        <v>28</v>
      </c>
      <c r="B3" s="70" t="str">
        <f>'GENERALES NOTA 321'!B3:C3</f>
        <v>11001310302620250024300</v>
      </c>
      <c r="C3" s="70"/>
    </row>
    <row r="4" spans="1:6" x14ac:dyDescent="0.35">
      <c r="A4" s="18" t="s">
        <v>29</v>
      </c>
      <c r="B4" s="70" t="str">
        <f>'GENERALES NOTA 321'!B4:C4</f>
        <v>JUZGADO VEINTISEIS CIVIL DEL CIRCUITO DE BOGOTÁ</v>
      </c>
      <c r="C4" s="70"/>
    </row>
    <row r="5" spans="1:6" x14ac:dyDescent="0.35">
      <c r="A5" s="18" t="s">
        <v>30</v>
      </c>
      <c r="B5" s="70" t="str">
        <f>'GENERALES NOTA 321'!B5:C5</f>
        <v>ALLIANZ SEGUROS SA</v>
      </c>
      <c r="C5" s="70"/>
    </row>
    <row r="6" spans="1:6" ht="14.5" customHeight="1" x14ac:dyDescent="0.35">
      <c r="A6" s="18" t="s">
        <v>31</v>
      </c>
      <c r="B6" s="70" t="str">
        <f>'GENERALES NOTA 321'!B6:C6</f>
        <v>TRANSPORTE Y SERVICIOS COPA S.A.S</v>
      </c>
      <c r="C6" s="70"/>
    </row>
    <row r="7" spans="1:6" x14ac:dyDescent="0.35">
      <c r="A7" s="18" t="s">
        <v>32</v>
      </c>
      <c r="B7" s="70" t="str">
        <f>'GENERALES NOTA 321'!B7:C7</f>
        <v>DEMANDA DIRECTA</v>
      </c>
      <c r="C7" s="70"/>
    </row>
    <row r="8" spans="1:6" ht="29" x14ac:dyDescent="0.35">
      <c r="A8" s="18" t="s">
        <v>73</v>
      </c>
      <c r="B8" s="81">
        <f>'GENERALES NOTA 322'!B15:C15</f>
        <v>221752871</v>
      </c>
      <c r="C8" s="82"/>
    </row>
    <row r="9" spans="1:6" x14ac:dyDescent="0.35">
      <c r="A9" s="87" t="s">
        <v>74</v>
      </c>
      <c r="B9" s="73" t="s">
        <v>15</v>
      </c>
      <c r="C9" s="74"/>
    </row>
    <row r="10" spans="1:6" x14ac:dyDescent="0.35">
      <c r="A10" s="87"/>
      <c r="B10" s="19" t="s">
        <v>16</v>
      </c>
      <c r="C10" s="16">
        <f>'GENERALES NOTA 322'!C17</f>
        <v>0</v>
      </c>
    </row>
    <row r="11" spans="1:6" x14ac:dyDescent="0.35">
      <c r="A11" s="87"/>
      <c r="B11" s="19" t="s">
        <v>17</v>
      </c>
      <c r="C11" s="16">
        <f>'GENERALES NOTA 322'!C18</f>
        <v>221752871</v>
      </c>
    </row>
    <row r="12" spans="1:6" x14ac:dyDescent="0.35">
      <c r="A12" s="87"/>
      <c r="B12" s="73"/>
      <c r="C12" s="74"/>
    </row>
    <row r="13" spans="1:6" x14ac:dyDescent="0.35">
      <c r="A13" s="87"/>
      <c r="B13" s="19" t="s">
        <v>75</v>
      </c>
      <c r="C13" s="21"/>
    </row>
    <row r="14" spans="1:6" x14ac:dyDescent="0.35">
      <c r="A14" s="87"/>
      <c r="B14" s="19" t="s">
        <v>76</v>
      </c>
      <c r="C14" s="21"/>
      <c r="E14" t="s">
        <v>77</v>
      </c>
      <c r="F14" s="14">
        <v>0.7</v>
      </c>
    </row>
    <row r="15" spans="1:6" x14ac:dyDescent="0.35">
      <c r="A15" s="20" t="s">
        <v>78</v>
      </c>
      <c r="B15" s="85" t="s">
        <v>79</v>
      </c>
      <c r="C15" s="86"/>
    </row>
    <row r="16" spans="1:6" ht="89.25" customHeight="1" x14ac:dyDescent="0.35">
      <c r="A16" s="18" t="s">
        <v>80</v>
      </c>
      <c r="B16" s="83"/>
      <c r="C16" s="84"/>
    </row>
    <row r="17" spans="1:3" ht="28.5" customHeight="1" x14ac:dyDescent="0.35">
      <c r="A17" s="11" t="s">
        <v>81</v>
      </c>
      <c r="B17" s="68">
        <f>((C19+C20+C22+C23)-C26)*C25*C27</f>
        <v>100</v>
      </c>
      <c r="C17" s="68"/>
    </row>
    <row r="18" spans="1:3" x14ac:dyDescent="0.35">
      <c r="A18" s="20" t="s">
        <v>82</v>
      </c>
      <c r="B18" s="75" t="s">
        <v>15</v>
      </c>
      <c r="C18" s="76"/>
    </row>
    <row r="19" spans="1:3" x14ac:dyDescent="0.35">
      <c r="A19" s="71"/>
      <c r="B19" s="19" t="s">
        <v>16</v>
      </c>
      <c r="C19" s="16"/>
    </row>
    <row r="20" spans="1:3" x14ac:dyDescent="0.35">
      <c r="A20" s="72"/>
      <c r="B20" s="19" t="s">
        <v>17</v>
      </c>
      <c r="C20" s="16">
        <v>100</v>
      </c>
    </row>
    <row r="21" spans="1:3" x14ac:dyDescent="0.35">
      <c r="A21" s="72"/>
      <c r="B21" s="73" t="s">
        <v>18</v>
      </c>
      <c r="C21" s="74"/>
    </row>
    <row r="22" spans="1:3" x14ac:dyDescent="0.35">
      <c r="A22" s="72"/>
      <c r="B22" s="19" t="s">
        <v>75</v>
      </c>
      <c r="C22" s="16">
        <v>0</v>
      </c>
    </row>
    <row r="23" spans="1:3" ht="29" x14ac:dyDescent="0.35">
      <c r="A23" s="72"/>
      <c r="B23" s="19" t="s">
        <v>83</v>
      </c>
      <c r="C23" s="16">
        <v>0</v>
      </c>
    </row>
    <row r="24" spans="1:3" x14ac:dyDescent="0.35">
      <c r="A24" s="72"/>
      <c r="B24" s="73" t="s">
        <v>84</v>
      </c>
      <c r="C24" s="74"/>
    </row>
    <row r="25" spans="1:3" x14ac:dyDescent="0.35">
      <c r="A25" s="22"/>
      <c r="B25" s="19" t="s">
        <v>85</v>
      </c>
      <c r="C25" s="23">
        <v>1</v>
      </c>
    </row>
    <row r="26" spans="1:3" x14ac:dyDescent="0.35">
      <c r="A26" s="24"/>
      <c r="B26" s="19" t="s">
        <v>35</v>
      </c>
      <c r="C26" s="25">
        <v>0</v>
      </c>
    </row>
    <row r="27" spans="1:3" x14ac:dyDescent="0.35">
      <c r="A27" s="24"/>
      <c r="B27" s="19" t="s">
        <v>86</v>
      </c>
      <c r="C27" s="23">
        <v>1</v>
      </c>
    </row>
    <row r="28" spans="1:3" x14ac:dyDescent="0.35">
      <c r="A28" s="15" t="s">
        <v>87</v>
      </c>
      <c r="B28" s="68">
        <f>IFERROR(B17*(VLOOKUP(B15,Hoja2!$G$1:$H$6,2,0)),16666)</f>
        <v>16666</v>
      </c>
      <c r="C28" s="68"/>
    </row>
    <row r="29" spans="1:3" ht="103.5" customHeight="1" x14ac:dyDescent="0.35">
      <c r="A29" s="18" t="s">
        <v>88</v>
      </c>
      <c r="B29" s="69"/>
      <c r="C29" s="70"/>
    </row>
    <row r="30" spans="1:3" ht="132" customHeight="1" x14ac:dyDescent="0.35">
      <c r="A30" s="18" t="s">
        <v>89</v>
      </c>
      <c r="B30" s="77"/>
      <c r="C30" s="78"/>
    </row>
    <row r="32" spans="1:3" x14ac:dyDescent="0.35">
      <c r="A32" s="24"/>
      <c r="B32" s="24"/>
      <c r="C32" s="24"/>
    </row>
    <row r="33" spans="1:3" ht="26" x14ac:dyDescent="0.35">
      <c r="A33" s="79" t="s">
        <v>90</v>
      </c>
      <c r="B33" s="79"/>
      <c r="C33" s="79"/>
    </row>
    <row r="34" spans="1:3" x14ac:dyDescent="0.35">
      <c r="A34" s="80" t="s">
        <v>91</v>
      </c>
      <c r="B34" s="80"/>
      <c r="C34" s="80"/>
    </row>
    <row r="35" spans="1:3" x14ac:dyDescent="0.35">
      <c r="A35" s="30" t="s">
        <v>92</v>
      </c>
      <c r="B35" s="30" t="s">
        <v>93</v>
      </c>
      <c r="C35" s="31" t="s">
        <v>94</v>
      </c>
    </row>
    <row r="36" spans="1:3" ht="25" x14ac:dyDescent="0.35">
      <c r="A36" s="32" t="s">
        <v>95</v>
      </c>
      <c r="B36" s="33" t="s">
        <v>96</v>
      </c>
      <c r="C36" s="32" t="s">
        <v>97</v>
      </c>
    </row>
    <row r="37" spans="1:3" ht="62.5" x14ac:dyDescent="0.35">
      <c r="A37" s="32" t="s">
        <v>98</v>
      </c>
      <c r="B37" s="33" t="s">
        <v>96</v>
      </c>
      <c r="C37" s="32" t="s">
        <v>99</v>
      </c>
    </row>
    <row r="38" spans="1:3" ht="37.5" x14ac:dyDescent="0.35">
      <c r="A38" s="32" t="s">
        <v>100</v>
      </c>
      <c r="B38" s="33" t="s">
        <v>96</v>
      </c>
      <c r="C38" s="32" t="s">
        <v>101</v>
      </c>
    </row>
    <row r="39" spans="1:3" ht="25" x14ac:dyDescent="0.35">
      <c r="A39" s="32" t="s">
        <v>102</v>
      </c>
      <c r="B39" s="33" t="s">
        <v>96</v>
      </c>
      <c r="C39" s="32" t="s">
        <v>103</v>
      </c>
    </row>
    <row r="40" spans="1:3" x14ac:dyDescent="0.35">
      <c r="A40" s="32" t="s">
        <v>104</v>
      </c>
      <c r="B40" s="33" t="s">
        <v>96</v>
      </c>
      <c r="C40" s="34"/>
    </row>
    <row r="41" spans="1:3" ht="25" x14ac:dyDescent="0.35">
      <c r="A41" s="32" t="s">
        <v>105</v>
      </c>
      <c r="B41" s="33" t="s">
        <v>96</v>
      </c>
      <c r="C41" s="32" t="s">
        <v>106</v>
      </c>
    </row>
    <row r="42" spans="1:3" ht="25" x14ac:dyDescent="0.35">
      <c r="A42" s="32" t="s">
        <v>107</v>
      </c>
      <c r="B42" s="33" t="s">
        <v>96</v>
      </c>
      <c r="C42" s="32" t="s">
        <v>108</v>
      </c>
    </row>
    <row r="43" spans="1:3" x14ac:dyDescent="0.35">
      <c r="A43" s="32" t="s">
        <v>109</v>
      </c>
      <c r="B43" s="33" t="s">
        <v>96</v>
      </c>
      <c r="C43" s="34" t="s">
        <v>110</v>
      </c>
    </row>
    <row r="44" spans="1:3" ht="25" x14ac:dyDescent="0.35">
      <c r="A44" s="32" t="s">
        <v>111</v>
      </c>
      <c r="B44" s="33" t="s">
        <v>96</v>
      </c>
      <c r="C44" s="34" t="s">
        <v>112</v>
      </c>
    </row>
    <row r="45" spans="1:3" ht="25" x14ac:dyDescent="0.35">
      <c r="A45" s="32" t="s">
        <v>113</v>
      </c>
      <c r="B45" s="33" t="s">
        <v>96</v>
      </c>
      <c r="C45" s="34" t="s">
        <v>114</v>
      </c>
    </row>
  </sheetData>
  <sheetProtection algorithmName="SHA-512" hashValue="nrSR34g+b0+nT98fyhlT8cvTBDoWlBSBn8EdwVTlI2g1c3IN/b61IoGa3wj0uVn7XVWBEfqn2kb2jOqdDVU6hQ==" saltValue="FC7iqkhrX/AphMWRt/a68A==" spinCount="100000" sheet="1"/>
  <mergeCells count="23">
    <mergeCell ref="B30:C30"/>
    <mergeCell ref="A33:C33"/>
    <mergeCell ref="A34:C34"/>
    <mergeCell ref="A1:C1"/>
    <mergeCell ref="B8:C8"/>
    <mergeCell ref="B16:C16"/>
    <mergeCell ref="B15:C15"/>
    <mergeCell ref="B2:C2"/>
    <mergeCell ref="B3:C3"/>
    <mergeCell ref="B4:C4"/>
    <mergeCell ref="B5:C5"/>
    <mergeCell ref="B6:C6"/>
    <mergeCell ref="B7:C7"/>
    <mergeCell ref="A9:A14"/>
    <mergeCell ref="B9:C9"/>
    <mergeCell ref="B12:C12"/>
    <mergeCell ref="B17:C17"/>
    <mergeCell ref="B29:C29"/>
    <mergeCell ref="A19:A24"/>
    <mergeCell ref="B21:C21"/>
    <mergeCell ref="B24:C24"/>
    <mergeCell ref="B28:C28"/>
    <mergeCell ref="B18:C1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1BAC47F9-0AC9-4E89-86B6-5623307586E9}">
          <x14:formula1>
            <xm:f>Hoja2!$G$1:$G$7</xm:f>
          </x14:formula1>
          <xm:sqref>B15:C15</xm:sqref>
        </x14:dataValidation>
        <x14:dataValidation type="list" allowBlank="1" showInputMessage="1" showErrorMessage="1" xr:uid="{83049F75-6B3F-4CA7-BC9C-9D725204D9BC}">
          <x14:formula1>
            <xm:f>Hoja2!$B$1:$B$2</xm:f>
          </x14:formula1>
          <xm:sqref>B36:B45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7"/>
  <sheetViews>
    <sheetView topLeftCell="A3" zoomScaleNormal="100" workbookViewId="0">
      <selection activeCell="B8" sqref="B8:C8"/>
    </sheetView>
  </sheetViews>
  <sheetFormatPr baseColWidth="10" defaultColWidth="0" defaultRowHeight="14.5" x14ac:dyDescent="0.35"/>
  <cols>
    <col min="1" max="1" width="62.26953125" customWidth="1"/>
    <col min="2" max="3" width="69.26953125" customWidth="1"/>
    <col min="4" max="16384" width="10.81640625" hidden="1"/>
  </cols>
  <sheetData>
    <row r="1" spans="1:3" ht="26" x14ac:dyDescent="0.35">
      <c r="A1" s="65" t="s">
        <v>115</v>
      </c>
      <c r="B1" s="65"/>
      <c r="C1" s="65"/>
    </row>
    <row r="2" spans="1:3" ht="17.149999999999999" customHeight="1" x14ac:dyDescent="0.35">
      <c r="A2" s="29" t="s">
        <v>27</v>
      </c>
      <c r="B2" s="67" t="str">
        <f>'GENERALES NOTA 321'!B2:C2</f>
        <v>SINIESTRO 125906871 -  APLICATIVO 215033</v>
      </c>
      <c r="C2" s="66"/>
    </row>
    <row r="3" spans="1:3" ht="16" customHeight="1" x14ac:dyDescent="0.35">
      <c r="A3" s="5" t="s">
        <v>1</v>
      </c>
      <c r="B3" s="40" t="str">
        <f>'GENERALES NOTA 322'!B2:C2</f>
        <v>11001310302620250024300</v>
      </c>
      <c r="C3" s="40"/>
    </row>
    <row r="4" spans="1:3" x14ac:dyDescent="0.35">
      <c r="A4" s="5" t="s">
        <v>2</v>
      </c>
      <c r="B4" s="40" t="str">
        <f>'GENERALES NOTA 322'!B3:C3</f>
        <v>JUZGADO VEINTISEIS CIVIL DEL CIRCUITO DE BOGOTÁ</v>
      </c>
      <c r="C4" s="40"/>
    </row>
    <row r="5" spans="1:3" ht="29.15" customHeight="1" x14ac:dyDescent="0.35">
      <c r="A5" s="5" t="s">
        <v>3</v>
      </c>
      <c r="B5" s="40" t="str">
        <f>'GENERALES NOTA 322'!B4:C4</f>
        <v>ALLIANZ SEGUROS SA</v>
      </c>
      <c r="C5" s="40"/>
    </row>
    <row r="6" spans="1:3" x14ac:dyDescent="0.35">
      <c r="A6" s="5" t="s">
        <v>4</v>
      </c>
      <c r="B6" s="40" t="str">
        <f>'GENERALES NOTA 322'!B5:C5</f>
        <v>TRANSPORTE Y SERVICIOS COPA S.A.S</v>
      </c>
      <c r="C6" s="40"/>
    </row>
    <row r="7" spans="1:3" ht="43.5" customHeight="1" x14ac:dyDescent="0.35">
      <c r="A7" s="5" t="s">
        <v>5</v>
      </c>
      <c r="B7" s="40" t="str">
        <f>'GENERALES NOTA 322'!B6:C6</f>
        <v>DEMANDA DIRECTA</v>
      </c>
      <c r="C7" s="40"/>
    </row>
    <row r="8" spans="1:3" x14ac:dyDescent="0.35">
      <c r="A8" s="5" t="s">
        <v>116</v>
      </c>
      <c r="B8" s="40" t="s">
        <v>79</v>
      </c>
      <c r="C8" s="40"/>
    </row>
    <row r="9" spans="1:3" x14ac:dyDescent="0.35">
      <c r="A9" s="12" t="s">
        <v>82</v>
      </c>
      <c r="B9" s="88"/>
      <c r="C9" s="88"/>
    </row>
    <row r="10" spans="1:3" x14ac:dyDescent="0.35">
      <c r="A10" s="12" t="s">
        <v>117</v>
      </c>
      <c r="B10" s="40"/>
      <c r="C10" s="40"/>
    </row>
    <row r="11" spans="1:3" x14ac:dyDescent="0.35">
      <c r="A11" s="12" t="s">
        <v>52</v>
      </c>
      <c r="B11" s="89"/>
      <c r="C11" s="59"/>
    </row>
    <row r="12" spans="1:3" ht="29" x14ac:dyDescent="0.35">
      <c r="A12" s="5" t="s">
        <v>118</v>
      </c>
      <c r="B12" s="40"/>
      <c r="C12" s="40"/>
    </row>
    <row r="13" spans="1:3" ht="29" x14ac:dyDescent="0.35">
      <c r="A13" s="5" t="s">
        <v>119</v>
      </c>
      <c r="B13" s="40"/>
      <c r="C13" s="40"/>
    </row>
    <row r="14" spans="1:3" x14ac:dyDescent="0.35">
      <c r="A14" s="5" t="s">
        <v>120</v>
      </c>
      <c r="B14" s="67"/>
      <c r="C14" s="66"/>
    </row>
    <row r="15" spans="1:3" x14ac:dyDescent="0.35">
      <c r="A15" s="12" t="s">
        <v>121</v>
      </c>
      <c r="B15" s="40"/>
      <c r="C15" s="40"/>
    </row>
    <row r="16" spans="1:3" ht="100.5" customHeight="1" x14ac:dyDescent="0.35">
      <c r="A16" s="9" t="s">
        <v>122</v>
      </c>
      <c r="B16" s="59"/>
      <c r="C16" s="59"/>
    </row>
    <row r="17" ht="36.65" customHeight="1" x14ac:dyDescent="0.35"/>
  </sheetData>
  <mergeCells count="16">
    <mergeCell ref="B12:C12"/>
    <mergeCell ref="B13:C13"/>
    <mergeCell ref="B15:C15"/>
    <mergeCell ref="B16:C16"/>
    <mergeCell ref="B14:C14"/>
    <mergeCell ref="B7:C7"/>
    <mergeCell ref="B8:C8"/>
    <mergeCell ref="B9:C9"/>
    <mergeCell ref="B10:C10"/>
    <mergeCell ref="B11:C11"/>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98FA5FF-1777-4256-8C88-5CB8A51F4731}">
          <x14:formula1>
            <xm:f>Hoja2!$G$1:$G$7</xm:f>
          </x14:formula1>
          <xm:sqref>B8:C8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FF8B-D4A2-4810-8136-F95B99C9D362}">
  <sheetPr>
    <tabColor theme="3" tint="0.39997558519241921"/>
  </sheetPr>
  <dimension ref="A1:H24"/>
  <sheetViews>
    <sheetView zoomScaleNormal="100" workbookViewId="0">
      <selection activeCell="C15" sqref="C15"/>
    </sheetView>
  </sheetViews>
  <sheetFormatPr baseColWidth="10" defaultColWidth="0" defaultRowHeight="14.5" x14ac:dyDescent="0.35"/>
  <cols>
    <col min="1" max="1" width="54.453125" customWidth="1"/>
    <col min="2" max="2" width="23.453125" customWidth="1"/>
    <col min="3" max="3" width="98.81640625" customWidth="1"/>
    <col min="4" max="8" width="0" hidden="1" customWidth="1"/>
    <col min="9" max="16384" width="11.453125" hidden="1"/>
  </cols>
  <sheetData>
    <row r="1" spans="1:3" ht="18.5" x14ac:dyDescent="0.35">
      <c r="A1" s="90" t="s">
        <v>123</v>
      </c>
      <c r="B1" s="90"/>
      <c r="C1" s="90"/>
    </row>
    <row r="2" spans="1:3" x14ac:dyDescent="0.35">
      <c r="A2" s="29" t="s">
        <v>27</v>
      </c>
      <c r="B2" s="67" t="str">
        <f>'GENERALES NOTA 321'!B2:C2</f>
        <v>SINIESTRO 125906871 -  APLICATIVO 215033</v>
      </c>
      <c r="C2" s="66"/>
    </row>
    <row r="3" spans="1:3" ht="23.5" customHeight="1" x14ac:dyDescent="0.35">
      <c r="A3" s="5" t="s">
        <v>28</v>
      </c>
      <c r="B3" s="40" t="str">
        <f>'GENERALES NOTA 322'!B2:C2</f>
        <v>11001310302620250024300</v>
      </c>
      <c r="C3" s="40"/>
    </row>
    <row r="4" spans="1:3" x14ac:dyDescent="0.35">
      <c r="A4" s="5" t="s">
        <v>29</v>
      </c>
      <c r="B4" s="40" t="str">
        <f>'GENERALES NOTA 322'!B3:C3</f>
        <v>JUZGADO VEINTISEIS CIVIL DEL CIRCUITO DE BOGOTÁ</v>
      </c>
      <c r="C4" s="40"/>
    </row>
    <row r="5" spans="1:3" x14ac:dyDescent="0.35">
      <c r="A5" s="5" t="s">
        <v>30</v>
      </c>
      <c r="B5" s="40" t="str">
        <f>'GENERALES NOTA 322'!B4:C4</f>
        <v>ALLIANZ SEGUROS SA</v>
      </c>
      <c r="C5" s="40"/>
    </row>
    <row r="6" spans="1:3" x14ac:dyDescent="0.35">
      <c r="A6" s="5" t="s">
        <v>31</v>
      </c>
      <c r="B6" s="40" t="str">
        <f>'GENERALES NOTA 322'!B5:C5</f>
        <v>TRANSPORTE Y SERVICIOS COPA S.A.S</v>
      </c>
      <c r="C6" s="40"/>
    </row>
    <row r="7" spans="1:3" x14ac:dyDescent="0.35">
      <c r="A7" s="5" t="s">
        <v>32</v>
      </c>
      <c r="B7" s="40" t="str">
        <f>'GENERALES NOTA 322'!B6:C6</f>
        <v>DEMANDA DIRECTA</v>
      </c>
      <c r="C7" s="40"/>
    </row>
    <row r="8" spans="1:3" x14ac:dyDescent="0.35">
      <c r="A8" s="5" t="s">
        <v>116</v>
      </c>
      <c r="B8" s="40" t="str">
        <f>'GENERALES NOTA 325'!B8:C8</f>
        <v>REMOTO</v>
      </c>
      <c r="C8" s="40"/>
    </row>
    <row r="9" spans="1:3" x14ac:dyDescent="0.35">
      <c r="A9" s="12" t="s">
        <v>82</v>
      </c>
      <c r="B9" s="91">
        <f>'GENERALES  NOTA 324 -478'!B17:C17</f>
        <v>100</v>
      </c>
      <c r="C9" s="91"/>
    </row>
    <row r="10" spans="1:3" x14ac:dyDescent="0.35">
      <c r="A10" s="5" t="s">
        <v>124</v>
      </c>
      <c r="B10" s="92"/>
      <c r="C10" s="92"/>
    </row>
    <row r="11" spans="1:3" ht="41.15" customHeight="1" x14ac:dyDescent="0.35">
      <c r="A11" s="5" t="s">
        <v>125</v>
      </c>
      <c r="B11" s="40"/>
      <c r="C11" s="40"/>
    </row>
    <row r="12" spans="1:3" ht="18.75" customHeight="1" x14ac:dyDescent="0.35">
      <c r="A12" s="5" t="s">
        <v>126</v>
      </c>
      <c r="B12" s="93"/>
      <c r="C12" s="93"/>
    </row>
    <row r="13" spans="1:3" x14ac:dyDescent="0.35">
      <c r="A13" s="5" t="s">
        <v>127</v>
      </c>
      <c r="B13" s="40"/>
      <c r="C13" s="40"/>
    </row>
    <row r="19" spans="4:8" x14ac:dyDescent="0.35">
      <c r="D19" t="str">
        <f t="shared" ref="D19:H19" si="0">UPPER(D17)</f>
        <v/>
      </c>
      <c r="E19" t="str">
        <f t="shared" si="0"/>
        <v/>
      </c>
      <c r="F19" t="str">
        <f t="shared" si="0"/>
        <v/>
      </c>
      <c r="G19" t="str">
        <f t="shared" si="0"/>
        <v/>
      </c>
      <c r="H19" t="str">
        <f t="shared" si="0"/>
        <v/>
      </c>
    </row>
    <row r="20" spans="4:8" x14ac:dyDescent="0.35">
      <c r="D20" t="str">
        <f t="shared" ref="D20:H20" si="1">UPPER(D18)</f>
        <v/>
      </c>
      <c r="E20" t="str">
        <f t="shared" si="1"/>
        <v/>
      </c>
      <c r="F20" t="str">
        <f t="shared" si="1"/>
        <v/>
      </c>
      <c r="G20" t="str">
        <f t="shared" si="1"/>
        <v/>
      </c>
      <c r="H20" t="str">
        <f t="shared" si="1"/>
        <v/>
      </c>
    </row>
    <row r="21" spans="4:8" x14ac:dyDescent="0.35">
      <c r="D21" t="str">
        <f t="shared" ref="D21:H21" si="2">UPPER(D19)</f>
        <v/>
      </c>
      <c r="E21" t="str">
        <f t="shared" si="2"/>
        <v/>
      </c>
      <c r="F21" t="str">
        <f t="shared" si="2"/>
        <v/>
      </c>
      <c r="G21" t="str">
        <f t="shared" si="2"/>
        <v/>
      </c>
      <c r="H21" t="str">
        <f t="shared" si="2"/>
        <v/>
      </c>
    </row>
    <row r="22" spans="4:8" x14ac:dyDescent="0.35">
      <c r="D22" t="str">
        <f>UPPER(D20)</f>
        <v/>
      </c>
      <c r="E22" t="str">
        <f t="shared" ref="E22:H22" si="3">UPPER(E20)</f>
        <v/>
      </c>
      <c r="F22" t="str">
        <f t="shared" si="3"/>
        <v/>
      </c>
      <c r="G22" t="str">
        <f t="shared" si="3"/>
        <v/>
      </c>
      <c r="H22" t="str">
        <f t="shared" si="3"/>
        <v/>
      </c>
    </row>
    <row r="23" spans="4:8" x14ac:dyDescent="0.35">
      <c r="D23" t="str">
        <f t="shared" ref="D23:H23" si="4">UPPER(D21)</f>
        <v/>
      </c>
      <c r="E23" t="str">
        <f t="shared" si="4"/>
        <v/>
      </c>
      <c r="F23" t="str">
        <f t="shared" si="4"/>
        <v/>
      </c>
      <c r="G23" t="str">
        <f t="shared" si="4"/>
        <v/>
      </c>
      <c r="H23" t="str">
        <f t="shared" si="4"/>
        <v/>
      </c>
    </row>
    <row r="24" spans="4:8" x14ac:dyDescent="0.35">
      <c r="D24" t="str">
        <f t="shared" ref="D24:H24" si="5">UPPER(D22)</f>
        <v/>
      </c>
      <c r="E24" t="str">
        <f t="shared" si="5"/>
        <v/>
      </c>
      <c r="F24" t="str">
        <f t="shared" si="5"/>
        <v/>
      </c>
      <c r="G24" t="str">
        <f t="shared" si="5"/>
        <v/>
      </c>
      <c r="H24" t="str">
        <f t="shared" si="5"/>
        <v/>
      </c>
    </row>
  </sheetData>
  <mergeCells count="13">
    <mergeCell ref="B13:C13"/>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AE1A-7488-4345-8CA1-CE97BD0CF2D1}">
  <sheetPr>
    <tabColor theme="3" tint="0.39997558519241921"/>
  </sheetPr>
  <dimension ref="A1:C28"/>
  <sheetViews>
    <sheetView zoomScaleNormal="100" workbookViewId="0">
      <selection activeCell="B29" sqref="B29"/>
    </sheetView>
  </sheetViews>
  <sheetFormatPr baseColWidth="10" defaultColWidth="0" defaultRowHeight="14.5" x14ac:dyDescent="0.35"/>
  <cols>
    <col min="1" max="1" width="72.81640625" customWidth="1"/>
    <col min="2" max="2" width="39.81640625" customWidth="1"/>
    <col min="3" max="3" width="96.26953125" customWidth="1"/>
    <col min="4" max="16384" width="11.453125" hidden="1"/>
  </cols>
  <sheetData>
    <row r="1" spans="1:3" ht="18.5" x14ac:dyDescent="0.35">
      <c r="A1" s="90" t="s">
        <v>128</v>
      </c>
      <c r="B1" s="90"/>
      <c r="C1" s="90"/>
    </row>
    <row r="2" spans="1:3" ht="14.15" customHeight="1" x14ac:dyDescent="0.35">
      <c r="A2" s="10" t="s">
        <v>27</v>
      </c>
      <c r="B2" s="67" t="str">
        <f>'GENERALES NOTA 321'!B2:C2</f>
        <v>SINIESTRO 125906871 -  APLICATIVO 215033</v>
      </c>
      <c r="C2" s="66"/>
    </row>
    <row r="3" spans="1:3" x14ac:dyDescent="0.35">
      <c r="A3" s="5" t="s">
        <v>28</v>
      </c>
      <c r="B3" s="40" t="str">
        <f>'GENERALES NOTA 322'!B2:C2</f>
        <v>11001310302620250024300</v>
      </c>
      <c r="C3" s="40"/>
    </row>
    <row r="4" spans="1:3" x14ac:dyDescent="0.35">
      <c r="A4" s="5" t="s">
        <v>29</v>
      </c>
      <c r="B4" s="40" t="str">
        <f>'GENERALES NOTA 322'!B3:C3</f>
        <v>JUZGADO VEINTISEIS CIVIL DEL CIRCUITO DE BOGOTÁ</v>
      </c>
      <c r="C4" s="40"/>
    </row>
    <row r="5" spans="1:3" x14ac:dyDescent="0.35">
      <c r="A5" s="5" t="s">
        <v>30</v>
      </c>
      <c r="B5" s="40" t="str">
        <f>'GENERALES NOTA 322'!B4:C4</f>
        <v>ALLIANZ SEGUROS SA</v>
      </c>
      <c r="C5" s="40"/>
    </row>
    <row r="6" spans="1:3" x14ac:dyDescent="0.35">
      <c r="A6" s="5" t="s">
        <v>31</v>
      </c>
      <c r="B6" s="40" t="str">
        <f>'GENERALES NOTA 322'!B5:C5</f>
        <v>TRANSPORTE Y SERVICIOS COPA S.A.S</v>
      </c>
      <c r="C6" s="40"/>
    </row>
    <row r="7" spans="1:3" x14ac:dyDescent="0.35">
      <c r="A7" s="5" t="s">
        <v>32</v>
      </c>
      <c r="B7" s="40" t="str">
        <f>'GENERALES NOTA 322'!B6:C6</f>
        <v>DEMANDA DIRECTA</v>
      </c>
      <c r="C7" s="40"/>
    </row>
    <row r="8" spans="1:3" x14ac:dyDescent="0.35">
      <c r="A8" s="5" t="s">
        <v>129</v>
      </c>
      <c r="B8" s="40" t="str">
        <f>'GENERALES NOTA 325'!B8:C8</f>
        <v>REMOTO</v>
      </c>
      <c r="C8" s="40"/>
    </row>
    <row r="9" spans="1:3" ht="24" customHeight="1" x14ac:dyDescent="0.35">
      <c r="A9" s="5" t="s">
        <v>130</v>
      </c>
      <c r="B9" s="40"/>
      <c r="C9" s="40"/>
    </row>
    <row r="10" spans="1:3" ht="88.5" customHeight="1" x14ac:dyDescent="0.35">
      <c r="A10" s="5" t="s">
        <v>131</v>
      </c>
      <c r="B10" s="40"/>
      <c r="C10" s="40"/>
    </row>
    <row r="11" spans="1:3" ht="43.5" customHeight="1" x14ac:dyDescent="0.35">
      <c r="A11" s="96"/>
      <c r="B11" s="96"/>
      <c r="C11" s="96"/>
    </row>
    <row r="12" spans="1:3" hidden="1" x14ac:dyDescent="0.35">
      <c r="A12" s="97"/>
      <c r="B12" s="97"/>
      <c r="C12" s="97"/>
    </row>
    <row r="13" spans="1:3" ht="18.5" x14ac:dyDescent="0.35">
      <c r="A13" s="90" t="s">
        <v>132</v>
      </c>
      <c r="B13" s="90"/>
      <c r="C13" s="90"/>
    </row>
    <row r="14" spans="1:3" x14ac:dyDescent="0.35">
      <c r="A14" s="20" t="s">
        <v>78</v>
      </c>
      <c r="B14" s="85" t="s">
        <v>79</v>
      </c>
      <c r="C14" s="86"/>
    </row>
    <row r="15" spans="1:3" ht="29" x14ac:dyDescent="0.35">
      <c r="A15" s="18" t="s">
        <v>80</v>
      </c>
      <c r="B15" s="83"/>
      <c r="C15" s="84"/>
    </row>
    <row r="16" spans="1:3" ht="29" x14ac:dyDescent="0.35">
      <c r="A16" s="11" t="s">
        <v>81</v>
      </c>
      <c r="B16" s="68">
        <f>((C18+C19+C21+C22)-C25)*C24*C26</f>
        <v>100000000</v>
      </c>
      <c r="C16" s="68"/>
    </row>
    <row r="17" spans="1:3" x14ac:dyDescent="0.35">
      <c r="A17" s="20" t="s">
        <v>82</v>
      </c>
      <c r="B17" s="75" t="s">
        <v>15</v>
      </c>
      <c r="C17" s="76"/>
    </row>
    <row r="18" spans="1:3" x14ac:dyDescent="0.35">
      <c r="A18" s="71"/>
      <c r="B18" s="19" t="s">
        <v>16</v>
      </c>
      <c r="C18" s="16">
        <v>100000000</v>
      </c>
    </row>
    <row r="19" spans="1:3" x14ac:dyDescent="0.35">
      <c r="A19" s="72"/>
      <c r="B19" s="19" t="s">
        <v>17</v>
      </c>
      <c r="C19" s="16">
        <v>0</v>
      </c>
    </row>
    <row r="20" spans="1:3" x14ac:dyDescent="0.35">
      <c r="A20" s="72"/>
      <c r="B20" s="73" t="s">
        <v>18</v>
      </c>
      <c r="C20" s="74"/>
    </row>
    <row r="21" spans="1:3" x14ac:dyDescent="0.35">
      <c r="A21" s="72"/>
      <c r="B21" s="19" t="s">
        <v>75</v>
      </c>
      <c r="C21" s="16">
        <v>0</v>
      </c>
    </row>
    <row r="22" spans="1:3" ht="29" x14ac:dyDescent="0.35">
      <c r="A22" s="72"/>
      <c r="B22" s="19" t="s">
        <v>83</v>
      </c>
      <c r="C22" s="16">
        <v>0</v>
      </c>
    </row>
    <row r="23" spans="1:3" x14ac:dyDescent="0.35">
      <c r="A23" s="72"/>
      <c r="B23" s="73" t="s">
        <v>84</v>
      </c>
      <c r="C23" s="74"/>
    </row>
    <row r="24" spans="1:3" x14ac:dyDescent="0.35">
      <c r="A24" s="22"/>
      <c r="B24" s="19" t="s">
        <v>85</v>
      </c>
      <c r="C24" s="23">
        <v>1</v>
      </c>
    </row>
    <row r="25" spans="1:3" x14ac:dyDescent="0.35">
      <c r="A25" s="24"/>
      <c r="B25" s="19" t="s">
        <v>35</v>
      </c>
      <c r="C25" s="25">
        <v>0</v>
      </c>
    </row>
    <row r="26" spans="1:3" x14ac:dyDescent="0.35">
      <c r="A26" s="24"/>
      <c r="B26" s="35" t="s">
        <v>86</v>
      </c>
      <c r="C26" s="36">
        <v>1</v>
      </c>
    </row>
    <row r="27" spans="1:3" x14ac:dyDescent="0.35">
      <c r="A27" s="37" t="s">
        <v>87</v>
      </c>
      <c r="B27" s="94">
        <f>IFERROR(B16*(VLOOKUP(B14,Hoja2!$G$1:$H$6,2,0)),16666)</f>
        <v>16666</v>
      </c>
      <c r="C27" s="94"/>
    </row>
    <row r="28" spans="1:3" ht="95.25" customHeight="1" x14ac:dyDescent="0.35">
      <c r="A28" s="38" t="s">
        <v>133</v>
      </c>
      <c r="B28" s="95"/>
      <c r="C28" s="95"/>
    </row>
  </sheetData>
  <mergeCells count="21">
    <mergeCell ref="B27:C27"/>
    <mergeCell ref="A13:C13"/>
    <mergeCell ref="B28:C28"/>
    <mergeCell ref="A11:C12"/>
    <mergeCell ref="B20:C20"/>
    <mergeCell ref="B14:C14"/>
    <mergeCell ref="B15:C15"/>
    <mergeCell ref="B17:C17"/>
    <mergeCell ref="A18:A23"/>
    <mergeCell ref="B23:C23"/>
    <mergeCell ref="B16:C16"/>
    <mergeCell ref="B7:C7"/>
    <mergeCell ref="B8:C8"/>
    <mergeCell ref="B10:C10"/>
    <mergeCell ref="B9:C9"/>
    <mergeCell ref="A1:C1"/>
    <mergeCell ref="B2:C2"/>
    <mergeCell ref="B3:C3"/>
    <mergeCell ref="B4:C4"/>
    <mergeCell ref="B5:C5"/>
    <mergeCell ref="B6:C6"/>
  </mergeCells>
  <dataValidations count="1">
    <dataValidation type="decimal" operator="lessThanOrEqual" allowBlank="1" showInputMessage="1" showErrorMessage="1" sqref="C24" xr:uid="{41F05306-0647-4B3F-9F65-BA97A3AFC11D}">
      <formula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AE44EFF-D747-47F8-839C-678EB5C9D5DF}">
          <x14:formula1>
            <xm:f>Hoja2!$N$1:$N$3</xm:f>
          </x14:formula1>
          <xm:sqref>B9:C9</xm:sqref>
        </x14:dataValidation>
        <x14:dataValidation type="list" allowBlank="1" showInputMessage="1" showErrorMessage="1" xr:uid="{B271960E-476F-49EB-921A-138494E0763A}">
          <x14:formula1>
            <xm:f>Hoja2!$G$1:$G$7</xm:f>
          </x14:formula1>
          <xm:sqref>B14:C14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53125" defaultRowHeight="14.5" x14ac:dyDescent="0.35"/>
  <sheetData>
    <row r="1" spans="1:1" x14ac:dyDescent="0.35">
      <c r="A1" t="s">
        <v>134</v>
      </c>
    </row>
    <row r="2" spans="1:1" x14ac:dyDescent="0.35">
      <c r="A2" t="s">
        <v>96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N8"/>
  <sheetViews>
    <sheetView workbookViewId="0">
      <selection activeCell="A27" sqref="A27"/>
    </sheetView>
  </sheetViews>
  <sheetFormatPr baseColWidth="10" defaultColWidth="11.54296875" defaultRowHeight="14.5" x14ac:dyDescent="0.35"/>
  <cols>
    <col min="4" max="4" width="20.1796875" bestFit="1" customWidth="1"/>
    <col min="5" max="5" width="42.81640625" bestFit="1" customWidth="1"/>
    <col min="7" max="7" width="33.26953125" customWidth="1"/>
    <col min="14" max="14" width="20.7265625" customWidth="1"/>
  </cols>
  <sheetData>
    <row r="1" spans="1:14" x14ac:dyDescent="0.35">
      <c r="A1" s="8" t="s">
        <v>36</v>
      </c>
      <c r="B1" t="s">
        <v>135</v>
      </c>
      <c r="C1" s="8" t="s">
        <v>40</v>
      </c>
      <c r="D1" s="8" t="s">
        <v>44</v>
      </c>
      <c r="E1" s="3" t="s">
        <v>45</v>
      </c>
      <c r="F1" s="2" t="s">
        <v>77</v>
      </c>
      <c r="G1" s="2" t="s">
        <v>136</v>
      </c>
      <c r="H1" s="4">
        <v>0.7</v>
      </c>
      <c r="I1" t="s">
        <v>137</v>
      </c>
      <c r="J1" t="s">
        <v>138</v>
      </c>
      <c r="L1" t="s">
        <v>6</v>
      </c>
      <c r="N1" s="2" t="s">
        <v>139</v>
      </c>
    </row>
    <row r="2" spans="1:14" x14ac:dyDescent="0.35">
      <c r="A2" t="s">
        <v>140</v>
      </c>
      <c r="B2" t="s">
        <v>96</v>
      </c>
      <c r="C2" t="s">
        <v>141</v>
      </c>
      <c r="D2" s="2" t="s">
        <v>142</v>
      </c>
      <c r="E2" s="1" t="s">
        <v>143</v>
      </c>
      <c r="F2" s="2" t="s">
        <v>79</v>
      </c>
      <c r="G2" s="2" t="s">
        <v>144</v>
      </c>
      <c r="H2" s="4">
        <v>0.25</v>
      </c>
      <c r="I2" t="s">
        <v>145</v>
      </c>
      <c r="J2" t="s">
        <v>146</v>
      </c>
      <c r="L2" t="s">
        <v>147</v>
      </c>
      <c r="N2" s="2" t="s">
        <v>148</v>
      </c>
    </row>
    <row r="3" spans="1:14" x14ac:dyDescent="0.35">
      <c r="A3" t="s">
        <v>149</v>
      </c>
      <c r="C3" t="s">
        <v>150</v>
      </c>
      <c r="D3" s="2" t="s">
        <v>151</v>
      </c>
      <c r="E3" s="1" t="s">
        <v>152</v>
      </c>
      <c r="F3" s="2" t="s">
        <v>153</v>
      </c>
      <c r="G3" s="2" t="s">
        <v>154</v>
      </c>
      <c r="H3" s="4">
        <v>0.55000000000000004</v>
      </c>
      <c r="I3" t="s">
        <v>155</v>
      </c>
      <c r="J3" t="s">
        <v>156</v>
      </c>
      <c r="N3" s="2" t="s">
        <v>79</v>
      </c>
    </row>
    <row r="4" spans="1:14" x14ac:dyDescent="0.35">
      <c r="A4" t="s">
        <v>157</v>
      </c>
      <c r="C4" t="s">
        <v>158</v>
      </c>
      <c r="E4" s="1" t="s">
        <v>159</v>
      </c>
      <c r="G4" s="2" t="s">
        <v>160</v>
      </c>
      <c r="H4" s="4">
        <v>0.15</v>
      </c>
      <c r="I4" t="s">
        <v>161</v>
      </c>
      <c r="J4" t="s">
        <v>162</v>
      </c>
      <c r="N4" s="2"/>
    </row>
    <row r="5" spans="1:14" x14ac:dyDescent="0.35">
      <c r="A5" t="s">
        <v>163</v>
      </c>
      <c r="E5" s="1" t="s">
        <v>164</v>
      </c>
      <c r="G5" s="2" t="s">
        <v>165</v>
      </c>
      <c r="H5" s="4">
        <v>0.7</v>
      </c>
      <c r="I5" t="s">
        <v>166</v>
      </c>
      <c r="J5" t="s">
        <v>167</v>
      </c>
      <c r="N5" s="2"/>
    </row>
    <row r="6" spans="1:14" x14ac:dyDescent="0.35">
      <c r="E6" s="1" t="s">
        <v>168</v>
      </c>
      <c r="G6" s="2" t="s">
        <v>169</v>
      </c>
      <c r="H6" s="4">
        <v>0.3</v>
      </c>
      <c r="J6" t="s">
        <v>170</v>
      </c>
      <c r="N6" s="2"/>
    </row>
    <row r="7" spans="1:14" x14ac:dyDescent="0.35">
      <c r="E7" s="1" t="s">
        <v>171</v>
      </c>
      <c r="G7" s="2" t="s">
        <v>79</v>
      </c>
      <c r="N7" s="2" t="s">
        <v>79</v>
      </c>
    </row>
    <row r="8" spans="1:14" x14ac:dyDescent="0.35">
      <c r="E8" s="1" t="s">
        <v>172</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D89E017-DF9E-4D7A-9036-DAED46F48CF9}">
  <ds:schemaRefs>
    <ds:schemaRef ds:uri="http://schemas.microsoft.com/sharepoint/v3/contenttype/forms"/>
  </ds:schemaRefs>
</ds:datastoreItem>
</file>

<file path=customXml/itemProps2.xml><?xml version="1.0" encoding="utf-8"?>
<ds:datastoreItem xmlns:ds="http://schemas.openxmlformats.org/officeDocument/2006/customXml" ds:itemID="{A6FDF152-C196-4040-AB51-46B29C1B68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053764-0AEE-4C5F-8731-D8855A804D4F}">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GENERALES NOTA 321</vt:lpstr>
      <vt:lpstr>GENERALES  NOTA 324 -478</vt:lpstr>
      <vt:lpstr>GENERALES NOTA 325</vt:lpstr>
      <vt:lpstr>CONCEPTO DE CONCILIACIÓN 330 </vt:lpstr>
      <vt:lpstr>CAMBIO DE CONTINGENCIA 423</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Revelo Castiblanco, Maria Alejandra (ALLIANZ COLOMBIA)</cp:lastModifiedBy>
  <cp:revision/>
  <dcterms:created xsi:type="dcterms:W3CDTF">2020-12-07T14:41:17Z</dcterms:created>
  <dcterms:modified xsi:type="dcterms:W3CDTF">2025-08-28T22:28:07Z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ies>
</file>