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equidadseguros-my.sharepoint.com/personal/nlasprilla_laequidadseguros_coop/Documents/Escritorio/PROCESOS NUEVOS ASIGNADOS/SGC 10177/"/>
    </mc:Choice>
  </mc:AlternateContent>
  <xr:revisionPtr revIDLastSave="1" documentId="8_{AF38A741-B535-44D9-8E44-ACE185D39A80}" xr6:coauthVersionLast="47" xr6:coauthVersionMax="47" xr10:uidLastSave="{C65BDA95-F6FA-4626-A998-BCDAD3E8C888}"/>
  <bookViews>
    <workbookView xWindow="-120" yWindow="-120" windowWidth="20730" windowHeight="11160" xr2:uid="{35404BE6-4BDE-4DE6-88B1-2DEE40EBAF03}"/>
  </bookViews>
  <sheets>
    <sheet name="LCF T LCC" sheetId="1" r:id="rId1"/>
    <sheet name="TABLA MORT" sheetId="2" r:id="rId2"/>
    <sheet name="MORALE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3" i="3"/>
  <c r="B13" i="1"/>
  <c r="B16" i="1" s="1"/>
  <c r="C19" i="1" s="1"/>
  <c r="F27" i="1"/>
  <c r="B32" i="1" s="1"/>
  <c r="D27" i="1"/>
  <c r="B11" i="1"/>
  <c r="C5" i="1"/>
  <c r="D5" i="1" s="1"/>
  <c r="E5" i="1" s="1"/>
  <c r="C20" i="1" s="1"/>
  <c r="B8" i="3" l="1"/>
  <c r="B7" i="3"/>
  <c r="B6" i="3"/>
  <c r="B5" i="3"/>
  <c r="B4" i="3"/>
  <c r="B9" i="3" s="1"/>
  <c r="B30" i="1"/>
  <c r="B34" i="1" s="1"/>
  <c r="C22" i="1"/>
  <c r="B36" i="1" s="1"/>
  <c r="B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Vargas</author>
  </authors>
  <commentList>
    <comment ref="E26" authorId="0" shapeId="0" xr:uid="{A9FB0AF4-8716-4AA1-9BA5-EF1CB058098F}">
      <text>
        <r>
          <rPr>
            <b/>
            <sz val="9"/>
            <color indexed="81"/>
            <rFont val="Tahoma"/>
            <family val="2"/>
          </rPr>
          <t xml:space="preserve">Buscar en la Tabla de Indices </t>
        </r>
      </text>
    </comment>
    <comment ref="E27" authorId="0" shapeId="0" xr:uid="{093A967F-4B26-45FB-A951-7FD327B2CC0D}">
      <text>
        <r>
          <rPr>
            <b/>
            <sz val="9"/>
            <color indexed="81"/>
            <rFont val="Tahoma"/>
            <family val="2"/>
          </rPr>
          <t xml:space="preserve">Buscar en la Tabla de Indices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 shapeId="0" xr:uid="{895676DB-447D-4189-A997-B9B8B213F159}">
      <text>
        <r>
          <rPr>
            <b/>
            <sz val="9"/>
            <color indexed="81"/>
            <rFont val="Tahoma"/>
            <family val="2"/>
          </rPr>
          <t>Buscar en la Tabla de Indices</t>
        </r>
      </text>
    </comment>
  </commentList>
</comments>
</file>

<file path=xl/sharedStrings.xml><?xml version="1.0" encoding="utf-8"?>
<sst xmlns="http://schemas.openxmlformats.org/spreadsheetml/2006/main" count="48" uniqueCount="45">
  <si>
    <t>LIQUIDADOR DE PERJUICIOS</t>
  </si>
  <si>
    <t>FECHA DE LOS HECHOS</t>
  </si>
  <si>
    <t>FECHA LIQUIDACIÓN</t>
  </si>
  <si>
    <t># DIAS</t>
  </si>
  <si>
    <t>#AÑOS</t>
  </si>
  <si>
    <t>#MESES</t>
  </si>
  <si>
    <t>RENTA ACTUALIZADA</t>
  </si>
  <si>
    <t>Salario Acreditado</t>
  </si>
  <si>
    <t>IPC Final (Fecha de Liquidación)</t>
  </si>
  <si>
    <t>IPC Inicial (Fecha del Accidente)</t>
  </si>
  <si>
    <t>Renta</t>
  </si>
  <si>
    <t xml:space="preserve"> + Aporte a Prestaciones Sociales (25%)</t>
  </si>
  <si>
    <t xml:space="preserve"> - Gastos de Manutención</t>
  </si>
  <si>
    <t>SOLO PARA MUERTE</t>
  </si>
  <si>
    <t>Renta Actualizada</t>
  </si>
  <si>
    <t>LUCRO CESANTE PASADO</t>
  </si>
  <si>
    <t>Renta Actualziada</t>
  </si>
  <si>
    <t>n= Tiempo en meses</t>
  </si>
  <si>
    <t>Tasa de Liquidación</t>
  </si>
  <si>
    <t>Lucro Cesante Pasado</t>
  </si>
  <si>
    <t>S= RA*((((1+i)^n)-1)/i)</t>
  </si>
  <si>
    <t>LUCRO CESANTE FUTURO</t>
  </si>
  <si>
    <t>Indice de Mortaidad</t>
  </si>
  <si>
    <t>Beneficiario</t>
  </si>
  <si>
    <t>Fecha de Nacimiento</t>
  </si>
  <si>
    <t xml:space="preserve">Fecha de liquidación </t>
  </si>
  <si>
    <t>Indice</t>
  </si>
  <si>
    <t>n (indice de Mortalidad)</t>
  </si>
  <si>
    <t>n (Indice de Mortalidad)</t>
  </si>
  <si>
    <t>DAÑO EMERGENTE</t>
  </si>
  <si>
    <t>Lucro Futuro</t>
  </si>
  <si>
    <t>PERJUIO MORAL</t>
  </si>
  <si>
    <t>LUCRO CONSOLIDADO</t>
  </si>
  <si>
    <t>TOTAL</t>
  </si>
  <si>
    <t>SALARIOS</t>
  </si>
  <si>
    <t>RECLAMANTES</t>
  </si>
  <si>
    <t>SUBTOTAL</t>
  </si>
  <si>
    <t xml:space="preserve">DAÑOS MORALES POR MUERTE </t>
  </si>
  <si>
    <t>BIBIANA ESTER RODRIGUEZ SALAS (madre)</t>
  </si>
  <si>
    <t>ADALBERTO FONTALVO PADILLA (padre)</t>
  </si>
  <si>
    <t xml:space="preserve">JONATAN FONTALVO RODRIGUEZ </t>
  </si>
  <si>
    <t xml:space="preserve"> 
 EDITH MARIA FONTALVO RODRIGUEZ</t>
  </si>
  <si>
    <t xml:space="preserve">GREGORIA  ISABEL FONTALVO RODRIGUEZ </t>
  </si>
  <si>
    <t>Edad de la Victima</t>
  </si>
  <si>
    <t xml:space="preserve">
ADALBERTO JOSE FONTALVO RODRIGUEZ (Q.E.P.D.)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</si>
</sst>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"/>
    <numFmt numFmtId="165" formatCode="&quot;$&quot;#,##0.00"/>
    <numFmt numFmtId="166" formatCode="_-* #,##0.000000_-;\-* #,##0.000000_-;_-* &quot;-&quot;??_-;_-@_-"/>
    <numFmt numFmtId="167" formatCode="0.0000"/>
    <numFmt numFmtId="168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7" fillId="0" borderId="27" xfId="0" applyFont="1" applyBorder="1"/>
    <xf numFmtId="44" fontId="7" fillId="0" borderId="28" xfId="2" applyFont="1" applyBorder="1"/>
    <xf numFmtId="0" fontId="8" fillId="0" borderId="29" xfId="0" applyFont="1" applyBorder="1"/>
    <xf numFmtId="168" fontId="8" fillId="0" borderId="30" xfId="2" applyNumberFormat="1" applyFont="1" applyBorder="1"/>
    <xf numFmtId="0" fontId="7" fillId="0" borderId="31" xfId="0" applyFont="1" applyBorder="1"/>
    <xf numFmtId="168" fontId="7" fillId="0" borderId="32" xfId="2" applyNumberFormat="1" applyFont="1" applyBorder="1"/>
    <xf numFmtId="0" fontId="8" fillId="0" borderId="0" xfId="0" applyFont="1"/>
    <xf numFmtId="44" fontId="8" fillId="0" borderId="0" xfId="2" applyFont="1"/>
    <xf numFmtId="0" fontId="8" fillId="0" borderId="33" xfId="0" applyFont="1" applyBorder="1"/>
    <xf numFmtId="168" fontId="8" fillId="0" borderId="34" xfId="2" applyNumberFormat="1" applyFont="1" applyBorder="1"/>
    <xf numFmtId="0" fontId="8" fillId="0" borderId="33" xfId="0" applyFont="1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64" fontId="0" fillId="2" borderId="10" xfId="2" applyNumberFormat="1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64" fontId="0" fillId="0" borderId="12" xfId="2" applyNumberFormat="1" applyFont="1" applyBorder="1" applyAlignment="1">
      <alignment vertical="center"/>
    </xf>
    <xf numFmtId="164" fontId="0" fillId="0" borderId="12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65" fontId="2" fillId="0" borderId="6" xfId="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5" fontId="0" fillId="0" borderId="0" xfId="2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5" fontId="0" fillId="0" borderId="17" xfId="0" applyNumberForma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166" fontId="0" fillId="0" borderId="14" xfId="1" applyNumberFormat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4" fontId="2" fillId="0" borderId="20" xfId="2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167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165" fontId="0" fillId="0" borderId="3" xfId="0" applyNumberForma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68" fontId="2" fillId="0" borderId="6" xfId="2" applyNumberFormat="1" applyFont="1" applyBorder="1" applyAlignment="1">
      <alignment vertical="center"/>
    </xf>
    <xf numFmtId="168" fontId="2" fillId="0" borderId="25" xfId="2" applyNumberFormat="1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8" fontId="2" fillId="0" borderId="26" xfId="2" applyNumberFormat="1" applyFont="1" applyBorder="1" applyAlignment="1">
      <alignment vertical="center"/>
    </xf>
    <xf numFmtId="168" fontId="2" fillId="0" borderId="26" xfId="0" applyNumberFormat="1" applyFont="1" applyBorder="1" applyAlignment="1">
      <alignment horizontal="center" vertical="center"/>
    </xf>
    <xf numFmtId="168" fontId="2" fillId="0" borderId="26" xfId="0" applyNumberFormat="1" applyFont="1" applyBorder="1" applyAlignment="1">
      <alignment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336096</xdr:colOff>
      <xdr:row>41</xdr:row>
      <xdr:rowOff>89807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E87E3D-73C8-44AC-BA0E-3085C9BD7E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70096" cy="79003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4CE5C-C5FD-4DDF-841B-97A9B6C1DFF6}">
  <dimension ref="A2:F38"/>
  <sheetViews>
    <sheetView tabSelected="1" topLeftCell="A22" workbookViewId="0">
      <selection activeCell="B37" sqref="B37"/>
    </sheetView>
  </sheetViews>
  <sheetFormatPr baseColWidth="10" defaultRowHeight="15" x14ac:dyDescent="0.25"/>
  <cols>
    <col min="1" max="1" width="35.7109375" style="14" bestFit="1" customWidth="1"/>
    <col min="2" max="2" width="20.5703125" style="14" bestFit="1" customWidth="1"/>
    <col min="3" max="3" width="31.28515625" style="14" customWidth="1"/>
    <col min="4" max="4" width="19.28515625" style="14" customWidth="1"/>
    <col min="5" max="5" width="11.42578125" style="14"/>
    <col min="6" max="6" width="22.5703125" style="14" bestFit="1" customWidth="1"/>
    <col min="7" max="16384" width="11.42578125" style="14"/>
  </cols>
  <sheetData>
    <row r="2" spans="1:5" ht="26.25" x14ac:dyDescent="0.25">
      <c r="A2" s="13" t="s">
        <v>0</v>
      </c>
      <c r="B2" s="13"/>
      <c r="C2" s="13"/>
      <c r="D2" s="13"/>
      <c r="E2" s="13"/>
    </row>
    <row r="3" spans="1:5" ht="15.75" thickBot="1" x14ac:dyDescent="0.3"/>
    <row r="4" spans="1:5" ht="15.75" thickTop="1" x14ac:dyDescent="0.25">
      <c r="A4" s="15" t="s">
        <v>1</v>
      </c>
      <c r="B4" s="16" t="s">
        <v>2</v>
      </c>
      <c r="C4" s="16" t="s">
        <v>3</v>
      </c>
      <c r="D4" s="16" t="s">
        <v>4</v>
      </c>
      <c r="E4" s="17" t="s">
        <v>5</v>
      </c>
    </row>
    <row r="5" spans="1:5" ht="15.75" thickBot="1" x14ac:dyDescent="0.3">
      <c r="A5" s="18">
        <v>44875</v>
      </c>
      <c r="B5" s="19">
        <v>45259</v>
      </c>
      <c r="C5" s="20">
        <f>+B5-A5</f>
        <v>384</v>
      </c>
      <c r="D5" s="21">
        <f>+C5/365</f>
        <v>1.0520547945205478</v>
      </c>
      <c r="E5" s="22">
        <f>+D5*12</f>
        <v>12.624657534246573</v>
      </c>
    </row>
    <row r="6" spans="1:5" ht="16.5" thickTop="1" thickBot="1" x14ac:dyDescent="0.3"/>
    <row r="7" spans="1:5" ht="16.5" thickTop="1" thickBot="1" x14ac:dyDescent="0.3">
      <c r="A7" s="23" t="s">
        <v>6</v>
      </c>
      <c r="B7" s="24"/>
    </row>
    <row r="8" spans="1:5" x14ac:dyDescent="0.25">
      <c r="A8" s="25" t="s">
        <v>7</v>
      </c>
      <c r="B8" s="26">
        <v>1300000</v>
      </c>
    </row>
    <row r="9" spans="1:5" x14ac:dyDescent="0.25">
      <c r="A9" s="27" t="s">
        <v>8</v>
      </c>
      <c r="B9" s="28"/>
    </row>
    <row r="10" spans="1:5" x14ac:dyDescent="0.25">
      <c r="A10" s="27" t="s">
        <v>9</v>
      </c>
      <c r="B10" s="28"/>
    </row>
    <row r="11" spans="1:5" x14ac:dyDescent="0.25">
      <c r="A11" s="29" t="s">
        <v>10</v>
      </c>
      <c r="B11" s="30" t="e">
        <f>+B8*(B9/B10)</f>
        <v>#DIV/0!</v>
      </c>
    </row>
    <row r="12" spans="1:5" x14ac:dyDescent="0.25">
      <c r="A12" s="27" t="s">
        <v>11</v>
      </c>
      <c r="B12" s="31"/>
      <c r="C12" s="32"/>
    </row>
    <row r="13" spans="1:5" x14ac:dyDescent="0.25">
      <c r="A13" s="27" t="s">
        <v>36</v>
      </c>
      <c r="B13" s="31">
        <f>B8+B12</f>
        <v>1300000</v>
      </c>
    </row>
    <row r="14" spans="1:5" x14ac:dyDescent="0.25">
      <c r="A14" s="27" t="s">
        <v>12</v>
      </c>
      <c r="B14" s="31">
        <v>325000</v>
      </c>
      <c r="C14" s="14" t="s">
        <v>13</v>
      </c>
      <c r="D14" s="33"/>
    </row>
    <row r="15" spans="1:5" x14ac:dyDescent="0.25">
      <c r="A15" s="34"/>
      <c r="B15" s="35"/>
    </row>
    <row r="16" spans="1:5" ht="15.75" thickBot="1" x14ac:dyDescent="0.3">
      <c r="A16" s="36" t="s">
        <v>14</v>
      </c>
      <c r="B16" s="37">
        <f>B13-B14</f>
        <v>975000</v>
      </c>
    </row>
    <row r="17" spans="1:6" ht="15.75" thickTop="1" x14ac:dyDescent="0.25">
      <c r="A17" s="38"/>
      <c r="B17" s="39"/>
    </row>
    <row r="18" spans="1:6" ht="15.75" thickBot="1" x14ac:dyDescent="0.3">
      <c r="A18" s="40" t="s">
        <v>15</v>
      </c>
      <c r="B18" s="40"/>
      <c r="C18" s="40"/>
    </row>
    <row r="19" spans="1:6" ht="15.75" thickTop="1" x14ac:dyDescent="0.25">
      <c r="A19" s="41" t="s">
        <v>16</v>
      </c>
      <c r="B19" s="42"/>
      <c r="C19" s="43">
        <f>B16</f>
        <v>975000</v>
      </c>
    </row>
    <row r="20" spans="1:6" x14ac:dyDescent="0.25">
      <c r="A20" s="44" t="s">
        <v>17</v>
      </c>
      <c r="B20" s="45"/>
      <c r="C20" s="46">
        <f>+E5</f>
        <v>12.624657534246573</v>
      </c>
    </row>
    <row r="21" spans="1:6" x14ac:dyDescent="0.25">
      <c r="A21" s="44" t="s">
        <v>18</v>
      </c>
      <c r="B21" s="45"/>
      <c r="C21" s="47">
        <v>4.8669999999999998E-3</v>
      </c>
    </row>
    <row r="22" spans="1:6" ht="15.75" thickBot="1" x14ac:dyDescent="0.3">
      <c r="A22" s="36" t="s">
        <v>19</v>
      </c>
      <c r="B22" s="48" t="s">
        <v>20</v>
      </c>
      <c r="C22" s="49">
        <f>+C19*((((1+C21)^C20)-1)/C21)</f>
        <v>12663319.495418923</v>
      </c>
    </row>
    <row r="23" spans="1:6" ht="15.75" thickTop="1" x14ac:dyDescent="0.25"/>
    <row r="24" spans="1:6" ht="15.75" thickBot="1" x14ac:dyDescent="0.3">
      <c r="A24" s="50" t="s">
        <v>21</v>
      </c>
      <c r="B24" s="50"/>
      <c r="C24" s="50"/>
      <c r="D24" s="50"/>
      <c r="E24" s="50"/>
      <c r="F24" s="50"/>
    </row>
    <row r="25" spans="1:6" ht="15.75" thickBot="1" x14ac:dyDescent="0.3">
      <c r="A25" s="51"/>
      <c r="B25" s="51"/>
      <c r="C25" s="51"/>
      <c r="E25" s="52" t="s">
        <v>22</v>
      </c>
      <c r="F25" s="53"/>
    </row>
    <row r="26" spans="1:6" ht="15.75" thickTop="1" x14ac:dyDescent="0.25">
      <c r="A26" s="54" t="s">
        <v>23</v>
      </c>
      <c r="B26" s="55" t="s">
        <v>24</v>
      </c>
      <c r="C26" s="55" t="s">
        <v>25</v>
      </c>
      <c r="D26" s="55" t="s">
        <v>43</v>
      </c>
      <c r="E26" s="56" t="s">
        <v>26</v>
      </c>
      <c r="F26" s="57" t="s">
        <v>27</v>
      </c>
    </row>
    <row r="27" spans="1:6" ht="45.75" customHeight="1" thickBot="1" x14ac:dyDescent="0.3">
      <c r="A27" s="12" t="s">
        <v>44</v>
      </c>
      <c r="B27" s="58">
        <v>33179</v>
      </c>
      <c r="C27" s="19">
        <v>45259</v>
      </c>
      <c r="D27" s="59">
        <f>+(C27-B27)/365</f>
        <v>33.095890410958901</v>
      </c>
      <c r="E27" s="60">
        <v>45.4</v>
      </c>
      <c r="F27" s="61">
        <f>+E27*12</f>
        <v>544.79999999999995</v>
      </c>
    </row>
    <row r="28" spans="1:6" ht="16.5" thickTop="1" thickBot="1" x14ac:dyDescent="0.3">
      <c r="A28" s="62"/>
      <c r="B28" s="19"/>
      <c r="C28" s="58"/>
      <c r="D28" s="63"/>
      <c r="E28" s="64"/>
      <c r="F28" s="22"/>
    </row>
    <row r="29" spans="1:6" ht="16.5" thickTop="1" thickBot="1" x14ac:dyDescent="0.3">
      <c r="A29" s="65"/>
      <c r="B29" s="65"/>
      <c r="C29" s="65"/>
    </row>
    <row r="30" spans="1:6" ht="15.75" thickTop="1" x14ac:dyDescent="0.25">
      <c r="A30" s="54" t="s">
        <v>14</v>
      </c>
      <c r="B30" s="66">
        <f>C19</f>
        <v>975000</v>
      </c>
    </row>
    <row r="31" spans="1:6" x14ac:dyDescent="0.25">
      <c r="A31" s="67" t="s">
        <v>18</v>
      </c>
      <c r="B31" s="68">
        <v>4.8669999999999998E-3</v>
      </c>
    </row>
    <row r="32" spans="1:6" x14ac:dyDescent="0.25">
      <c r="A32" s="67" t="s">
        <v>28</v>
      </c>
      <c r="B32" s="68">
        <f>F27</f>
        <v>544.79999999999995</v>
      </c>
    </row>
    <row r="33" spans="1:5" ht="15.75" thickBot="1" x14ac:dyDescent="0.3">
      <c r="A33" s="69" t="s">
        <v>29</v>
      </c>
      <c r="B33" s="70">
        <v>0</v>
      </c>
    </row>
    <row r="34" spans="1:5" ht="16.5" thickTop="1" thickBot="1" x14ac:dyDescent="0.3">
      <c r="A34" s="69" t="s">
        <v>30</v>
      </c>
      <c r="B34" s="71">
        <f>+B30*((((1+B31)^B32)-1)/(B31*((1+B31)^B32)))</f>
        <v>186105894.88779506</v>
      </c>
      <c r="D34" s="72"/>
      <c r="E34" s="73"/>
    </row>
    <row r="35" spans="1:5" ht="15.75" thickTop="1" x14ac:dyDescent="0.25">
      <c r="A35" s="74" t="s">
        <v>31</v>
      </c>
      <c r="B35" s="75">
        <f>MORALES!B9</f>
        <v>455000000</v>
      </c>
      <c r="D35" s="65"/>
      <c r="E35" s="65"/>
    </row>
    <row r="36" spans="1:5" x14ac:dyDescent="0.25">
      <c r="A36" s="76" t="s">
        <v>32</v>
      </c>
      <c r="B36" s="77">
        <f>C22</f>
        <v>12663319.495418923</v>
      </c>
    </row>
    <row r="37" spans="1:5" ht="15.75" thickBot="1" x14ac:dyDescent="0.3">
      <c r="A37" s="69" t="s">
        <v>33</v>
      </c>
      <c r="B37" s="77">
        <f>SUM(B33:B36)</f>
        <v>653769214.383214</v>
      </c>
    </row>
    <row r="38" spans="1:5" ht="15.75" thickTop="1" x14ac:dyDescent="0.25"/>
  </sheetData>
  <mergeCells count="11">
    <mergeCell ref="A21:B21"/>
    <mergeCell ref="A24:F24"/>
    <mergeCell ref="A25:C25"/>
    <mergeCell ref="E25:F25"/>
    <mergeCell ref="D34:E34"/>
    <mergeCell ref="A2:E2"/>
    <mergeCell ref="A7:B7"/>
    <mergeCell ref="A15:B15"/>
    <mergeCell ref="A18:C18"/>
    <mergeCell ref="A19:B19"/>
    <mergeCell ref="A20:B2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CF631-4F2A-4DFD-BB05-B65CE13F867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F3A42-C20C-41B8-A87D-4C1629AC270A}">
  <dimension ref="A1:B10"/>
  <sheetViews>
    <sheetView workbookViewId="0">
      <selection activeCell="B9" sqref="B9"/>
    </sheetView>
  </sheetViews>
  <sheetFormatPr baseColWidth="10" defaultRowHeight="15" x14ac:dyDescent="0.25"/>
  <cols>
    <col min="1" max="1" width="35.5703125" customWidth="1"/>
    <col min="2" max="2" width="39" customWidth="1"/>
  </cols>
  <sheetData>
    <row r="1" spans="1:2" ht="15.75" thickBot="1" x14ac:dyDescent="0.3"/>
    <row r="2" spans="1:2" ht="15.75" thickBot="1" x14ac:dyDescent="0.3">
      <c r="A2" s="1" t="s">
        <v>37</v>
      </c>
      <c r="B2" s="2" t="s">
        <v>34</v>
      </c>
    </row>
    <row r="3" spans="1:2" x14ac:dyDescent="0.25">
      <c r="A3" s="3" t="s">
        <v>35</v>
      </c>
      <c r="B3" s="4">
        <f>1300000</f>
        <v>1300000</v>
      </c>
    </row>
    <row r="4" spans="1:2" ht="27" x14ac:dyDescent="0.25">
      <c r="A4" s="11" t="s">
        <v>38</v>
      </c>
      <c r="B4" s="10">
        <f>B3*100</f>
        <v>130000000</v>
      </c>
    </row>
    <row r="5" spans="1:2" ht="27" x14ac:dyDescent="0.25">
      <c r="A5" s="11" t="s">
        <v>39</v>
      </c>
      <c r="B5" s="10">
        <f>B3*100</f>
        <v>130000000</v>
      </c>
    </row>
    <row r="6" spans="1:2" ht="27" x14ac:dyDescent="0.25">
      <c r="A6" s="11" t="s">
        <v>41</v>
      </c>
      <c r="B6" s="10">
        <f>B3*50</f>
        <v>65000000</v>
      </c>
    </row>
    <row r="7" spans="1:2" x14ac:dyDescent="0.25">
      <c r="A7" s="9" t="s">
        <v>42</v>
      </c>
      <c r="B7" s="10">
        <f>B3*50</f>
        <v>65000000</v>
      </c>
    </row>
    <row r="8" spans="1:2" ht="15.75" thickBot="1" x14ac:dyDescent="0.3">
      <c r="A8" s="9" t="s">
        <v>40</v>
      </c>
      <c r="B8" s="10">
        <f>B3*50</f>
        <v>65000000</v>
      </c>
    </row>
    <row r="9" spans="1:2" ht="15.75" thickBot="1" x14ac:dyDescent="0.3">
      <c r="A9" s="5" t="s">
        <v>33</v>
      </c>
      <c r="B9" s="6">
        <f>SUM(B4:B8)</f>
        <v>455000000</v>
      </c>
    </row>
    <row r="10" spans="1:2" x14ac:dyDescent="0.25">
      <c r="A10" s="7"/>
      <c r="B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LCF T LCC</vt:lpstr>
      <vt:lpstr>TABLA MORT</vt:lpstr>
      <vt:lpstr>MORALES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Nathalya Lasprilla</dc:creator>
  <cp:lastModifiedBy>Nathalya Lasprilla</cp:lastModifiedBy>
  <dcterms:created xsi:type="dcterms:W3CDTF">2024-04-16T14:57:41Z</dcterms:created>
  <dcterms:modified xsi:type="dcterms:W3CDTF">2024-04-16T19:28:20Z</dcterms:modified>
</cp:coreProperties>
</file>