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equidadseguros-my.sharepoint.com/personal/nlasprilla_laequidadseguros_coop/Documents/Escritorio/PROCESOS NUEVOS ASIGNADOS/SGC  10680/"/>
    </mc:Choice>
  </mc:AlternateContent>
  <xr:revisionPtr revIDLastSave="89" documentId="8_{EBAB0BF3-9A7D-45C8-8210-FF8DB67FCC43}" xr6:coauthVersionLast="47" xr6:coauthVersionMax="47" xr10:uidLastSave="{3579A4F5-9CE3-4CBA-A723-FB10011FEFD6}"/>
  <bookViews>
    <workbookView xWindow="20370" yWindow="-4680" windowWidth="29040" windowHeight="15840" activeTab="3" xr2:uid="{36511055-3068-4A1E-A9BC-6CA4449722CE}"/>
  </bookViews>
  <sheets>
    <sheet name="LCF-LCC" sheetId="6" r:id="rId1"/>
    <sheet name="PERJUICIOS" sheetId="5" r:id="rId2"/>
    <sheet name="IPC" sheetId="4" r:id="rId3"/>
    <sheet name="SFC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6" l="1"/>
  <c r="B35" i="6"/>
  <c r="C19" i="6"/>
  <c r="B16" i="6"/>
  <c r="C27" i="6"/>
  <c r="D27" i="6"/>
  <c r="F27" i="6"/>
  <c r="B32" i="6" s="1"/>
  <c r="B11" i="6"/>
  <c r="C5" i="6"/>
  <c r="D5" i="6" s="1"/>
  <c r="E5" i="6" s="1"/>
  <c r="C20" i="6" s="1"/>
  <c r="B30" i="6" l="1"/>
  <c r="C22" i="6"/>
  <c r="B36" i="6" s="1"/>
  <c r="B37" i="6" l="1"/>
  <c r="B8" i="5"/>
  <c r="B6" i="5"/>
  <c r="B7" i="5"/>
  <c r="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Vargas</author>
  </authors>
  <commentList>
    <comment ref="E26" authorId="0" shapeId="0" xr:uid="{1584559D-E8DB-4C4D-9AB6-F3C058D2E8AE}">
      <text>
        <r>
          <rPr>
            <b/>
            <sz val="9"/>
            <color indexed="81"/>
            <rFont val="Tahoma"/>
            <family val="2"/>
          </rPr>
          <t xml:space="preserve">Buscar en la Tabla de Indices </t>
        </r>
      </text>
    </comment>
    <comment ref="E27" authorId="0" shapeId="0" xr:uid="{8A802E52-202E-4B3E-AE6D-EF0FFF562D41}">
      <text>
        <r>
          <rPr>
            <b/>
            <sz val="9"/>
            <color indexed="81"/>
            <rFont val="Tahoma"/>
            <family val="2"/>
          </rPr>
          <t xml:space="preserve">Buscar en la Tabla de Indices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A70E9032-3FFA-4C2D-A96B-635D268F68E3}">
      <text>
        <r>
          <rPr>
            <b/>
            <sz val="9"/>
            <color indexed="81"/>
            <rFont val="Tahoma"/>
            <family val="2"/>
          </rPr>
          <t>Buscar en la Tabla de Indices</t>
        </r>
      </text>
    </comment>
  </commentList>
</comments>
</file>

<file path=xl/sharedStrings.xml><?xml version="1.0" encoding="utf-8"?>
<sst xmlns="http://schemas.openxmlformats.org/spreadsheetml/2006/main" count="46" uniqueCount="43">
  <si>
    <t>LIQUIDADOR DE PERJUICIOS</t>
  </si>
  <si>
    <t>FECHA DE LOS HECHOS</t>
  </si>
  <si>
    <t>FECHA LIQUIDACIÓN</t>
  </si>
  <si>
    <t># DIAS</t>
  </si>
  <si>
    <t>#AÑOS</t>
  </si>
  <si>
    <t>#MESES</t>
  </si>
  <si>
    <t>RENTA ACTUALIZADA</t>
  </si>
  <si>
    <t>Salario Acreditado</t>
  </si>
  <si>
    <t>IPC Final (Fecha de Liquidación)</t>
  </si>
  <si>
    <t>IPC Inicial (Fecha del Accidente)</t>
  </si>
  <si>
    <t>Renta</t>
  </si>
  <si>
    <t xml:space="preserve"> + Aporte a Prestaciones Sociales (25%)</t>
  </si>
  <si>
    <t>Factor prestacional</t>
  </si>
  <si>
    <t xml:space="preserve"> - Gastos de Manutención</t>
  </si>
  <si>
    <t>SOLO PARA MUERTE</t>
  </si>
  <si>
    <t>Renta Actualizada</t>
  </si>
  <si>
    <t>LUCRO CESANTE PASADO</t>
  </si>
  <si>
    <t>Renta Actualziada</t>
  </si>
  <si>
    <t>n= Tiempo en meses</t>
  </si>
  <si>
    <t>Tasa de Liquidación</t>
  </si>
  <si>
    <t>Lucro Cesante Pasado</t>
  </si>
  <si>
    <t>S= RA*((((1+i)^n)-1)/i)</t>
  </si>
  <si>
    <t>LUCRO CESANTE FUTURO</t>
  </si>
  <si>
    <t>Indice de Mortaidad</t>
  </si>
  <si>
    <t>Beneficiario</t>
  </si>
  <si>
    <t>Fecha de Nacimiento</t>
  </si>
  <si>
    <t xml:space="preserve">Fecha de liquidación </t>
  </si>
  <si>
    <t>Edad de la Victima En años</t>
  </si>
  <si>
    <t>Indice</t>
  </si>
  <si>
    <t>n (indice de Mortalidad)</t>
  </si>
  <si>
    <t>n (Indice de Mortalidad)</t>
  </si>
  <si>
    <t>DAÑO EMERGENTE</t>
  </si>
  <si>
    <t>Lucro Futuro</t>
  </si>
  <si>
    <t>PERJUIO MORAL</t>
  </si>
  <si>
    <t>LUCRO CONSOLIDADO</t>
  </si>
  <si>
    <t>TOTAL</t>
  </si>
  <si>
    <t>ACTUALIZADO AL AÑO 2025</t>
  </si>
  <si>
    <t xml:space="preserve">DAÑOS MORALES SIN PCL </t>
  </si>
  <si>
    <t>SALARIOS</t>
  </si>
  <si>
    <t>RECLAMANTES</t>
  </si>
  <si>
    <t>Caleb Visbal Pacheco</t>
  </si>
  <si>
    <t xml:space="preserve">Yandris Pamela Visbal Pacheco </t>
  </si>
  <si>
    <t xml:space="preserve">Osman Andrés Visbal Pacheco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</si>
</sst>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_-* #,##0.000000_-;\-* #,##0.000000_-;_-* &quot;-&quot;??_-;_-@_-"/>
    <numFmt numFmtId="167" formatCode="_-&quot;$&quot;\ * #,##0_-;\-&quot;$&quot;\ * #,##0_-;_-&quot;$&quot;\ * &quot;-&quot;??_-;_-@_-"/>
    <numFmt numFmtId="168" formatCode="0.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2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9" xfId="0" applyFont="1" applyBorder="1"/>
    <xf numFmtId="164" fontId="0" fillId="2" borderId="10" xfId="2" applyNumberFormat="1" applyFont="1" applyFill="1" applyBorder="1"/>
    <xf numFmtId="0" fontId="2" fillId="0" borderId="11" xfId="0" applyFont="1" applyBorder="1"/>
    <xf numFmtId="0" fontId="0" fillId="2" borderId="12" xfId="0" applyFill="1" applyBorder="1"/>
    <xf numFmtId="0" fontId="2" fillId="0" borderId="11" xfId="0" applyFont="1" applyBorder="1" applyAlignment="1">
      <alignment horizontal="center"/>
    </xf>
    <xf numFmtId="164" fontId="0" fillId="0" borderId="12" xfId="2" applyNumberFormat="1" applyFont="1" applyBorder="1"/>
    <xf numFmtId="164" fontId="0" fillId="0" borderId="12" xfId="1" applyNumberFormat="1" applyFont="1" applyBorder="1"/>
    <xf numFmtId="0" fontId="4" fillId="0" borderId="0" xfId="0" applyFont="1"/>
    <xf numFmtId="164" fontId="0" fillId="0" borderId="0" xfId="0" applyNumberFormat="1"/>
    <xf numFmtId="0" fontId="2" fillId="0" borderId="4" xfId="0" applyFont="1" applyBorder="1"/>
    <xf numFmtId="164" fontId="2" fillId="0" borderId="6" xfId="2" applyNumberFormat="1" applyFont="1" applyBorder="1"/>
    <xf numFmtId="0" fontId="2" fillId="0" borderId="0" xfId="0" applyFont="1"/>
    <xf numFmtId="165" fontId="0" fillId="0" borderId="0" xfId="2" applyNumberFormat="1" applyFont="1" applyBorder="1"/>
    <xf numFmtId="165" fontId="0" fillId="0" borderId="17" xfId="0" applyNumberFormat="1" applyBorder="1"/>
    <xf numFmtId="0" fontId="0" fillId="0" borderId="14" xfId="0" applyBorder="1"/>
    <xf numFmtId="166" fontId="0" fillId="0" borderId="14" xfId="1" applyNumberFormat="1" applyFont="1" applyBorder="1"/>
    <xf numFmtId="0" fontId="2" fillId="0" borderId="19" xfId="0" applyFont="1" applyBorder="1"/>
    <xf numFmtId="167" fontId="2" fillId="0" borderId="20" xfId="2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14" fontId="0" fillId="0" borderId="24" xfId="0" applyNumberFormat="1" applyBorder="1" applyAlignment="1">
      <alignment horizontal="center"/>
    </xf>
    <xf numFmtId="168" fontId="0" fillId="0" borderId="24" xfId="0" applyNumberFormat="1" applyBorder="1" applyAlignment="1">
      <alignment horizontal="center"/>
    </xf>
    <xf numFmtId="0" fontId="0" fillId="0" borderId="24" xfId="0" applyBorder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168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3" xfId="0" applyNumberFormat="1" applyBorder="1"/>
    <xf numFmtId="0" fontId="0" fillId="0" borderId="12" xfId="0" applyBorder="1"/>
    <xf numFmtId="0" fontId="2" fillId="0" borderId="4" xfId="0" applyFont="1" applyBorder="1" applyAlignment="1">
      <alignment horizontal="center"/>
    </xf>
    <xf numFmtId="44" fontId="2" fillId="0" borderId="6" xfId="2" applyFont="1" applyBorder="1"/>
    <xf numFmtId="167" fontId="2" fillId="0" borderId="25" xfId="2" applyNumberFormat="1" applyFont="1" applyBorder="1"/>
    <xf numFmtId="167" fontId="0" fillId="0" borderId="0" xfId="0" applyNumberFormat="1"/>
    <xf numFmtId="167" fontId="2" fillId="0" borderId="26" xfId="2" applyNumberFormat="1" applyFont="1" applyBorder="1"/>
    <xf numFmtId="167" fontId="2" fillId="0" borderId="26" xfId="0" applyNumberFormat="1" applyFont="1" applyBorder="1" applyAlignment="1">
      <alignment horizontal="center"/>
    </xf>
    <xf numFmtId="167" fontId="2" fillId="0" borderId="26" xfId="0" applyNumberFormat="1" applyFont="1" applyBorder="1"/>
    <xf numFmtId="167" fontId="0" fillId="0" borderId="0" xfId="2" applyNumberFormat="1" applyFont="1"/>
    <xf numFmtId="0" fontId="7" fillId="0" borderId="26" xfId="0" applyFont="1" applyBorder="1"/>
    <xf numFmtId="44" fontId="7" fillId="0" borderId="26" xfId="2" applyFont="1" applyBorder="1"/>
    <xf numFmtId="0" fontId="8" fillId="0" borderId="26" xfId="0" applyFont="1" applyBorder="1"/>
    <xf numFmtId="167" fontId="8" fillId="0" borderId="26" xfId="2" applyNumberFormat="1" applyFont="1" applyBorder="1"/>
    <xf numFmtId="0" fontId="8" fillId="0" borderId="26" xfId="0" applyFont="1" applyBorder="1" applyAlignment="1">
      <alignment wrapText="1"/>
    </xf>
    <xf numFmtId="167" fontId="8" fillId="0" borderId="26" xfId="0" applyNumberFormat="1" applyFont="1" applyBorder="1"/>
    <xf numFmtId="167" fontId="7" fillId="0" borderId="26" xfId="2" applyNumberFormat="1" applyFont="1" applyBorder="1"/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228600</xdr:colOff>
      <xdr:row>24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013FB5-8159-4D93-B20C-6F399C5F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206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561975</xdr:colOff>
      <xdr:row>48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B2A8D-6D43-420F-991F-F22D1366E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5975" cy="930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926D4-F7A4-4A22-A6B2-09960E5A06F8}">
  <dimension ref="A2:F38"/>
  <sheetViews>
    <sheetView workbookViewId="0">
      <selection activeCell="C26" sqref="C26"/>
    </sheetView>
  </sheetViews>
  <sheetFormatPr baseColWidth="10" defaultRowHeight="15" x14ac:dyDescent="0.25"/>
  <cols>
    <col min="1" max="1" width="29.85546875" customWidth="1"/>
    <col min="2" max="2" width="23.28515625" customWidth="1"/>
    <col min="3" max="3" width="19.5703125" customWidth="1"/>
    <col min="4" max="4" width="16.7109375" bestFit="1" customWidth="1"/>
    <col min="6" max="6" width="16" customWidth="1"/>
  </cols>
  <sheetData>
    <row r="2" spans="1:5" ht="26.25" x14ac:dyDescent="0.4">
      <c r="A2" s="60" t="s">
        <v>0</v>
      </c>
      <c r="B2" s="60"/>
      <c r="C2" s="60"/>
      <c r="D2" s="60"/>
      <c r="E2" s="60"/>
    </row>
    <row r="3" spans="1:5" ht="15.75" thickBot="1" x14ac:dyDescent="0.3"/>
    <row r="4" spans="1:5" ht="15.75" thickTop="1" x14ac:dyDescent="0.25">
      <c r="A4" s="1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5.75" thickBot="1" x14ac:dyDescent="0.3">
      <c r="A5" s="4">
        <v>45248</v>
      </c>
      <c r="B5" s="5">
        <v>45610</v>
      </c>
      <c r="C5" s="6">
        <f>+B5-A5</f>
        <v>362</v>
      </c>
      <c r="D5" s="6">
        <f>+C5/365</f>
        <v>0.99178082191780825</v>
      </c>
      <c r="E5" s="7">
        <f>+D5*12</f>
        <v>11.901369863013699</v>
      </c>
    </row>
    <row r="6" spans="1:5" ht="16.5" thickTop="1" thickBot="1" x14ac:dyDescent="0.3"/>
    <row r="7" spans="1:5" ht="16.5" thickTop="1" thickBot="1" x14ac:dyDescent="0.3">
      <c r="A7" s="61" t="s">
        <v>6</v>
      </c>
      <c r="B7" s="62"/>
    </row>
    <row r="8" spans="1:5" x14ac:dyDescent="0.25">
      <c r="A8" s="8" t="s">
        <v>7</v>
      </c>
      <c r="B8" s="9">
        <v>1423500</v>
      </c>
    </row>
    <row r="9" spans="1:5" x14ac:dyDescent="0.25">
      <c r="A9" s="10" t="s">
        <v>8</v>
      </c>
      <c r="B9" s="11"/>
    </row>
    <row r="10" spans="1:5" x14ac:dyDescent="0.25">
      <c r="A10" s="10" t="s">
        <v>9</v>
      </c>
      <c r="B10" s="11"/>
    </row>
    <row r="11" spans="1:5" x14ac:dyDescent="0.25">
      <c r="A11" s="12" t="s">
        <v>10</v>
      </c>
      <c r="B11" s="13" t="e">
        <f>+B8*(B9/B10)</f>
        <v>#DIV/0!</v>
      </c>
    </row>
    <row r="12" spans="1:5" x14ac:dyDescent="0.25">
      <c r="A12" s="10" t="s">
        <v>11</v>
      </c>
      <c r="B12" s="14">
        <v>0</v>
      </c>
      <c r="C12" s="15" t="s">
        <v>12</v>
      </c>
    </row>
    <row r="13" spans="1:5" x14ac:dyDescent="0.25">
      <c r="A13" s="10"/>
      <c r="B13" s="14"/>
    </row>
    <row r="14" spans="1:5" x14ac:dyDescent="0.25">
      <c r="A14" s="10" t="s">
        <v>13</v>
      </c>
      <c r="B14" s="14">
        <v>355875</v>
      </c>
      <c r="C14" t="s">
        <v>14</v>
      </c>
      <c r="D14" s="16"/>
    </row>
    <row r="15" spans="1:5" x14ac:dyDescent="0.25">
      <c r="A15" s="63"/>
      <c r="B15" s="64"/>
    </row>
    <row r="16" spans="1:5" ht="15.75" thickBot="1" x14ac:dyDescent="0.3">
      <c r="A16" s="17" t="s">
        <v>15</v>
      </c>
      <c r="B16" s="18">
        <f>B8+-B14</f>
        <v>1067625</v>
      </c>
    </row>
    <row r="17" spans="1:6" ht="15.75" thickTop="1" x14ac:dyDescent="0.25">
      <c r="A17" s="19"/>
      <c r="B17" s="20"/>
    </row>
    <row r="18" spans="1:6" ht="15.75" thickBot="1" x14ac:dyDescent="0.3">
      <c r="A18" s="65" t="s">
        <v>16</v>
      </c>
      <c r="B18" s="65"/>
      <c r="C18" s="65"/>
    </row>
    <row r="19" spans="1:6" ht="15.75" thickTop="1" x14ac:dyDescent="0.25">
      <c r="A19" s="66" t="s">
        <v>17</v>
      </c>
      <c r="B19" s="67"/>
      <c r="C19" s="21">
        <f>B16</f>
        <v>1067625</v>
      </c>
    </row>
    <row r="20" spans="1:6" x14ac:dyDescent="0.25">
      <c r="A20" s="58" t="s">
        <v>18</v>
      </c>
      <c r="B20" s="59"/>
      <c r="C20" s="22">
        <f>+E5</f>
        <v>11.901369863013699</v>
      </c>
    </row>
    <row r="21" spans="1:6" x14ac:dyDescent="0.25">
      <c r="A21" s="58" t="s">
        <v>19</v>
      </c>
      <c r="B21" s="59"/>
      <c r="C21" s="23">
        <v>4.8669999999999998E-3</v>
      </c>
    </row>
    <row r="22" spans="1:6" ht="15.75" thickBot="1" x14ac:dyDescent="0.3">
      <c r="A22" s="17" t="s">
        <v>20</v>
      </c>
      <c r="B22" s="24" t="s">
        <v>21</v>
      </c>
      <c r="C22" s="25">
        <f>+C19*((((1+C21)^C20)-1)/C21)</f>
        <v>13048749.879102381</v>
      </c>
    </row>
    <row r="23" spans="1:6" ht="15.75" thickTop="1" x14ac:dyDescent="0.25"/>
    <row r="24" spans="1:6" ht="15.75" thickBot="1" x14ac:dyDescent="0.3">
      <c r="A24" s="68" t="s">
        <v>22</v>
      </c>
      <c r="B24" s="68"/>
      <c r="C24" s="68"/>
      <c r="D24" s="68"/>
      <c r="E24" s="68"/>
      <c r="F24" s="68"/>
    </row>
    <row r="25" spans="1:6" ht="15.75" thickBot="1" x14ac:dyDescent="0.3">
      <c r="A25" s="69"/>
      <c r="B25" s="69"/>
      <c r="C25" s="69"/>
      <c r="E25" s="70" t="s">
        <v>23</v>
      </c>
      <c r="F25" s="71"/>
    </row>
    <row r="26" spans="1:6" ht="30.75" thickTop="1" x14ac:dyDescent="0.25">
      <c r="A26" s="28" t="s">
        <v>24</v>
      </c>
      <c r="B26" s="29" t="s">
        <v>25</v>
      </c>
      <c r="C26" s="29" t="s">
        <v>26</v>
      </c>
      <c r="D26" s="30" t="s">
        <v>27</v>
      </c>
      <c r="E26" s="31" t="s">
        <v>28</v>
      </c>
      <c r="F26" s="32" t="s">
        <v>29</v>
      </c>
    </row>
    <row r="27" spans="1:6" x14ac:dyDescent="0.25">
      <c r="A27" s="33" t="s">
        <v>40</v>
      </c>
      <c r="B27" s="34">
        <v>37897</v>
      </c>
      <c r="C27" s="34">
        <f>A5</f>
        <v>45248</v>
      </c>
      <c r="D27" s="35">
        <f>+(C27-B27)/365</f>
        <v>20.139726027397259</v>
      </c>
      <c r="E27" s="36">
        <v>4.87</v>
      </c>
      <c r="F27" s="37">
        <f>+E27*12</f>
        <v>58.44</v>
      </c>
    </row>
    <row r="28" spans="1:6" ht="15.75" thickBot="1" x14ac:dyDescent="0.3">
      <c r="A28" s="38"/>
      <c r="B28" s="5"/>
      <c r="C28" s="5"/>
      <c r="D28" s="39"/>
      <c r="E28" s="40"/>
      <c r="F28" s="7"/>
    </row>
    <row r="29" spans="1:6" ht="16.5" thickTop="1" thickBot="1" x14ac:dyDescent="0.3">
      <c r="A29" s="27"/>
      <c r="B29" s="27"/>
      <c r="C29" s="27"/>
    </row>
    <row r="30" spans="1:6" ht="15.75" thickTop="1" x14ac:dyDescent="0.25">
      <c r="A30" s="28" t="s">
        <v>15</v>
      </c>
      <c r="B30" s="41">
        <f>C19</f>
        <v>1067625</v>
      </c>
    </row>
    <row r="31" spans="1:6" x14ac:dyDescent="0.25">
      <c r="A31" s="33" t="s">
        <v>19</v>
      </c>
      <c r="B31" s="42">
        <v>4.8669999999999998E-3</v>
      </c>
    </row>
    <row r="32" spans="1:6" x14ac:dyDescent="0.25">
      <c r="A32" s="33" t="s">
        <v>30</v>
      </c>
      <c r="B32" s="42">
        <f>F27</f>
        <v>58.44</v>
      </c>
    </row>
    <row r="33" spans="1:5" ht="15.75" thickBot="1" x14ac:dyDescent="0.3">
      <c r="A33" s="43" t="s">
        <v>31</v>
      </c>
      <c r="B33" s="44">
        <v>0</v>
      </c>
    </row>
    <row r="34" spans="1:5" ht="16.5" thickTop="1" thickBot="1" x14ac:dyDescent="0.3">
      <c r="A34" s="43" t="s">
        <v>32</v>
      </c>
      <c r="B34" s="45">
        <f>+B30*((((1+B31)^B32)-1)/(B31*((1+B31)^B32)))</f>
        <v>54189761.694860786</v>
      </c>
      <c r="C34" s="46"/>
      <c r="D34" s="72"/>
      <c r="E34" s="73"/>
    </row>
    <row r="35" spans="1:5" ht="15.75" thickTop="1" x14ac:dyDescent="0.25">
      <c r="A35" s="26" t="s">
        <v>33</v>
      </c>
      <c r="B35" s="47">
        <f>PERJUICIOS!B8</f>
        <v>216000000</v>
      </c>
      <c r="D35" s="27"/>
      <c r="E35" s="27"/>
    </row>
    <row r="36" spans="1:5" x14ac:dyDescent="0.25">
      <c r="A36" s="48" t="s">
        <v>34</v>
      </c>
      <c r="B36" s="49">
        <f>C22</f>
        <v>13048749.879102381</v>
      </c>
      <c r="E36" s="46"/>
    </row>
    <row r="37" spans="1:5" ht="15.75" thickBot="1" x14ac:dyDescent="0.3">
      <c r="A37" s="43" t="s">
        <v>35</v>
      </c>
      <c r="B37" s="49">
        <f>SUM(B33:B36)</f>
        <v>283238511.57396322</v>
      </c>
      <c r="C37" s="46"/>
      <c r="D37" s="50"/>
    </row>
    <row r="38" spans="1:5" ht="15.75" thickTop="1" x14ac:dyDescent="0.25">
      <c r="B38" s="19" t="s">
        <v>36</v>
      </c>
    </row>
  </sheetData>
  <mergeCells count="11">
    <mergeCell ref="A21:B21"/>
    <mergeCell ref="A24:F24"/>
    <mergeCell ref="A25:C25"/>
    <mergeCell ref="E25:F25"/>
    <mergeCell ref="D34:E34"/>
    <mergeCell ref="A2:E2"/>
    <mergeCell ref="A7:B7"/>
    <mergeCell ref="A15:B15"/>
    <mergeCell ref="A18:C18"/>
    <mergeCell ref="A19:B19"/>
    <mergeCell ref="A20:B2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D68DB-0ADC-41CC-870F-A51BD62829F3}">
  <dimension ref="A3:C20"/>
  <sheetViews>
    <sheetView workbookViewId="0">
      <selection activeCell="C20" sqref="C20"/>
    </sheetView>
  </sheetViews>
  <sheetFormatPr baseColWidth="10" defaultRowHeight="15" x14ac:dyDescent="0.25"/>
  <cols>
    <col min="1" max="1" width="34" customWidth="1"/>
    <col min="2" max="2" width="31.140625" customWidth="1"/>
    <col min="3" max="3" width="13" bestFit="1" customWidth="1"/>
  </cols>
  <sheetData>
    <row r="3" spans="1:3" x14ac:dyDescent="0.25">
      <c r="A3" s="51" t="s">
        <v>37</v>
      </c>
      <c r="B3" s="52" t="s">
        <v>38</v>
      </c>
    </row>
    <row r="4" spans="1:3" x14ac:dyDescent="0.25">
      <c r="A4" s="53" t="s">
        <v>39</v>
      </c>
      <c r="B4" s="54"/>
    </row>
    <row r="5" spans="1:3" x14ac:dyDescent="0.25">
      <c r="A5" s="55" t="s">
        <v>40</v>
      </c>
      <c r="B5" s="56">
        <f>72000000</f>
        <v>72000000</v>
      </c>
    </row>
    <row r="6" spans="1:3" x14ac:dyDescent="0.25">
      <c r="A6" s="55" t="s">
        <v>42</v>
      </c>
      <c r="B6" s="56">
        <f t="shared" ref="B6:B7" si="0">72000000</f>
        <v>72000000</v>
      </c>
    </row>
    <row r="7" spans="1:3" x14ac:dyDescent="0.25">
      <c r="A7" s="53" t="s">
        <v>41</v>
      </c>
      <c r="B7" s="56">
        <f t="shared" si="0"/>
        <v>72000000</v>
      </c>
      <c r="C7" s="46"/>
    </row>
    <row r="8" spans="1:3" x14ac:dyDescent="0.25">
      <c r="A8" s="51"/>
      <c r="B8" s="57">
        <f>SUM(B5:B7)</f>
        <v>216000000</v>
      </c>
    </row>
    <row r="20" spans="3:3" x14ac:dyDescent="0.25">
      <c r="C20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27F1-D353-40CE-9939-030911AB2D4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53F19-5B0D-4070-B0D3-7C6244DB3F89}">
  <dimension ref="A1"/>
  <sheetViews>
    <sheetView tabSelected="1" workbookViewId="0">
      <selection activeCell="K19" sqref="K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LCF-LCC</vt:lpstr>
      <vt:lpstr>PERJUICIOS</vt:lpstr>
      <vt:lpstr>IPC</vt:lpstr>
      <vt:lpstr>SFC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Nathalya Lasprilla</dc:creator>
  <cp:lastModifiedBy>Nathalya Lasprilla</cp:lastModifiedBy>
  <dcterms:created xsi:type="dcterms:W3CDTF">2025-03-25T14:24:57Z</dcterms:created>
  <dcterms:modified xsi:type="dcterms:W3CDTF">2025-03-25T14:56:16Z</dcterms:modified>
</cp:coreProperties>
</file>