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192.168.0.10\Litigios\Allianz\Procesos Atendidos\Procesos\Allianz Generales\Aris de Jesus Escamilla vs Allianz (SF)\"/>
    </mc:Choice>
  </mc:AlternateContent>
  <xr:revisionPtr revIDLastSave="0" documentId="13_ncr:1_{666BF633-44D8-42E4-9802-3D3733BABAFA}"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<sst xmlns="http://schemas.openxmlformats.org/spreadsheetml/2006/main" count="331" uniqueCount="218">
  <si>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</si>
  <si>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</si>
  <si>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</si>
  <si>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</si>
  <si>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</si>
  <si>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</si>
  <si>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</si>
  <si>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</si>
  <si>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</si>
  <si>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</si>
  <si>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</si>
  <si>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</si>
  <si>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</si>
  <si>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</si>
  <si>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</si>
  <si>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</si>
  <si>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</si>
  <si>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</si>
  <si>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</si>
  <si>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</si>
  <si>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</si>
  <si>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</si>
  <si>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</si>
  <si>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</si>
  <si>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</si>
  <si>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</si>
  <si>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</si>
  <si>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</si>
  <si>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</si>
  <si>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</si>
  <si>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</si>
  <si>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</si>
  <si>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</si>
  <si>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</si>
  <si>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</si>
  <si>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</si>
  <si>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</si>
  <si>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</si>
  <si>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</si>
  <si>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</si>
  <si>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</si>
  <si>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</si>
  <si>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</si>
  <si>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</si>
  <si>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</si>
  <si>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</si>
  <si>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</si>
  <si>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</si>
  <si>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</si>
  <si>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</si>
  <si>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</si>
  <si>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</si>
  <si>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</si>
  <si>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</si>
  <si>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</si>
  <si>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</si>
  <si>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</si>
  <si>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</si>
  <si>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</si>
  <si>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</si>
  <si>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</si>
  <si>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</si>
  <si>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</si>
  <si>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</si>
  <si>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</si>
  <si>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</si>
  <si>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</si>
  <si>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</si>
  <si>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</si>
  <si>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</si>
  <si>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</si>
  <si>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</si>
  <si>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</si>
  <si>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</si>
  <si>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</si>
  <si>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</si>
  <si>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</si>
  <si>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</si>
  <si>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</si>
  <si>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</si>
  <si>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</si>
  <si>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</si>
  <si>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</si>
  <si>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</si>
  <si>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</si>
  <si>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</si>
  <si>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</si>
  <si>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</si>
  <si>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</si>
  <si>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</si>
  <si>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</si>
  <si>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</si>
  <si>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</si>
  <si>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</si>
  <si>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</si>
  <si>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</si>
  <si>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</si>
  <si>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</si>
  <si>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</si>
  <si>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</si>
  <si>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</si>
  <si>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</si>
  <si>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</si>
  <si>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</si>
  <si>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</si>
  <si>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</si>
  <si>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</si>
  <si>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</si>
  <si>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</si>
  <si>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</si>
  <si>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</si>
  <si>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</si>
  <si>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</si>
  <si>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</si>
  <si>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</si>
  <si>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</si>
  <si>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</si>
  <si>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</si>
  <si>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</si>
  <si>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</si>
  <si>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</si>
  <si>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</si>
  <si>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</si>
  <si>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</si>
  <si>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</si>
  <si>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</si>
  <si>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</si>
  <si>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</si>
  <si>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</si>
  <si>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</si>
  <si>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</si>
  <si>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</si>
  <si>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</si>
  <si>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</si>
  <si>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</si>
  <si>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</si>
  <si>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</si>
  <si>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</si>
  <si>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</si>
  <si>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</si>
  <si>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</si>
  <si>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</si>
  <si>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</si>
  <si>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</si>
  <si>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</si>
  <si>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</si>
  <si>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</si>
  <si>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</si>
  <si>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</si>
  <si>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</si>
  <si>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</si>
  <si>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</si>
  <si>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</si>
  <si>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</si>
  <si>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</si>
  <si>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</si>
  <si>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</si>
  <si>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</si>
  <si>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</si>
  <si>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</si>
  <si>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</si>
  <si>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</si>
  <si>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</si>
  <si>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</si>
  <si>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</si>
  <si>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</si>
  <si>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</si>
  <si>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</si>
  <si>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</si>
  <si>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</si>
  <si>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</si>
  <si>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</si>
  <si>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</si>
  <si>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</si>
  <si>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</si>
  <si>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</si>
  <si>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</si>
  <si>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</si>
  <si>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</si>
  <si>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</si>
  <si>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</si>
  <si>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</si>
  <si>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</si>
  <si>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</si>
  <si>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</si>
  <si>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</si>
  <si>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</si>
  <si>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</si>
  <si>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</si>
  <si>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</si>
  <si>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</si>
  <si>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</si>
  <si>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</si>
  <si>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</si>
  <si>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</si>
  <si>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 xml:space="preserve">COMENTARIOS ABOGADO EXTERNO </t>
  </si>
  <si>
    <t>2024133184</t>
  </si>
  <si>
    <t>SUPERINTENDENCIA FINANCIERA</t>
  </si>
  <si>
    <t>ARIS DE JESÚS ESCAMILLA MARTINEZ</t>
  </si>
  <si>
    <t>ALLIANZ SEGUROS S.A.</t>
  </si>
  <si>
    <t>N/A</t>
  </si>
  <si>
    <t>BARRANQUILLA</t>
  </si>
  <si>
    <t>arisescamilla05@hotmail.com</t>
  </si>
  <si>
    <t>(301) 4553839.</t>
  </si>
  <si>
    <t>12 de mayo de 2024</t>
  </si>
  <si>
    <t>1. El demandante adquirió Póliza Autos #022992125/19862 con Allianz Seguros S.A., para asegurar el vehículo de placas #HFO-966.
2. El vehículo de placas #HFO-966 fue adquirido a tarves de crédito otorgado por SUFI de Bancolombia S.A.
3. El día 12 de mayo de 2024, el vehículo de placas #HFO-966, fue hurtado.
4. El 28 de mayo de 2024 se presentó denuncia por el hurto del vehículo de placas #HFO-966. 
5. El demandante presentó solicitud de indemnización ante la aseguradora. 
6. La aseguradora el 4 de junio de 2024, indico que tras hacer las validaciones de rigor con relación a las circunstancias de ocurrencia del siniestro declaradas por el conductor del vehículo asegurado, carecía de elementos para establecer las condiciones de ocurrencia del evento reclamado, por existir contradicciones, inconsistencias e imprecisiones. 
7. La aseguradora ha mantenido la objeción por cuanto no se acreditan los requisitos del Artículo 1077 del C.co.</t>
  </si>
  <si>
    <t>HFO966</t>
  </si>
  <si>
    <t>022992125/19862</t>
  </si>
  <si>
    <t>28 de noviembre de 2024</t>
  </si>
  <si>
    <t>29 de octubre de2024</t>
  </si>
  <si>
    <t>25 de octubre de 2024</t>
  </si>
  <si>
    <t xml:space="preserve">139648350   214412 </t>
  </si>
  <si>
    <t>22992125/19862</t>
  </si>
  <si>
    <t>23/06/2023/23/06/2024</t>
  </si>
  <si>
    <t>x</t>
  </si>
  <si>
    <t xml:space="preserve">En principio, consideramos que la calificación es Eventual, dado que estamos sujetos al debate probatorio que se surta en el proceso: 
1. Se tiene Informe de INIF que alerta de un "posible" fraude, en debate probatorio debemos acreditar que efectivamente se trata de un fraude a traves del testimonio detallado que nos de Luis Carlos y se acredite todo el proceso investigativo con ocasión a este siniestro. 
2. Con los interrogatorios de la asegurada así como el testimonio del conductor del vehículo asegurado se revisará si se pueden soportar las contradicciones e inconsistencias analizadas en el presente caso y por las cuales no se puede acreditar el cumplimiento de los presupuestos del Artículo 1077 del Código de Comercio, respecto a la ocurrencia del sineistro. 
3. No se tiene registro de video o ante autoridad competente de los hechos materia de litigio, mas alla de la denuncia que se presento días despues, por lo que hacemos la salvedad que la parte demandante aportó Denuncia ante la Fiscalía General de la Nación por el hurto del vehículo asegurado, a la cual la SuperFinanciera dará plena validez, resaltando que la compañia no la ha tachado de falsa. 
De evidenciar riesgo adicional se estará informando oportunamente en aras de tener reservado el caso sobre el 100% , sugiriendo que se pague con sentencia dadas las inconsistencias evidenciadas. 
</t>
  </si>
  <si>
    <t>Se cuantifica la contingencia por valor total de $70.400.000 teniendo en cuenta que sería el riesgo máximo de exposición que tendría la compañía teniendo en cuenta lo siguiente: 
1. Valor Asegurado por el amparo de Hurto de mayor cuantía: si se consulta la página web de FASECOLDA se encontrará que el valor del vehículo asegurado Placas # HFO-966, modelo 2017, para el momento de los hechos mayo 2024, era de la suma de $69.200.000. 
2. Valor asegurado por el amparo de Gastos de Movilización $1.200.000</t>
  </si>
  <si>
    <t xml:space="preserve">
A. EXCEPCIÓN: FALTA DE LEGITIMACIÓN EN LA CAUSA POR ACTIVA DEL SEÑOR ARIA DE JESÚS ESCAMILLA MARTÍNEZZ, TODA VEZ QUE NO ES EL BENEFICIARIO DE LA PÓLIZA AUTOS CLÓNICO LIVIANOS PARTICULARES #022992125/19862.
B. EXCEPCIÓN: ALLIANZ SEGUROS S.A., NO ESTÁ OBLIGADA A INDEMNIZAR POR CUANTO LA PARTE DEMANDANTE NO PROBÓ LA OCURRENCIA Y CUANTÍA DEL SINIESTRO.
C. EXCEPCIÓN: INEXISTENCIA DE LA OBLIGACIÓN DE PAGAR - INTERESES MORATORIOS POR PARTE DE LA ASEGURADORA.
D. EXCEPCIÓN: ALLIANZ SEGUROS S.A., NO ESTÁ OBLIGADA A INDEMNIZAR POR EXISTIR UNA EXCLUSIÓN PARA EL AMPARO CUANDO EN LA RECLAMACIÓN EXISTA MALA FE DEL TOMADOR, ASEGURADO, CONDUCTOR AUTORIZADO, BENEFICIARIO O LA PERSONA AUTORIZADA.
E. EXCEPCIÓN: INEXISTENCIA DE RESPONSABILIDAD CONTRACTUAL DE ALLIANZ SEGUROS S.A.
F. EXCEPCIÓN: BUENA FE DE ALLIANZ SEGUROS S.A., EN TODAS SUS ACTUACIONES.	 
G. EXCEPCIÓN: AUSENCIA DE SOLIDARIDAD ENTRE A ALLIANZ SEGUROS S.A., RESPECTO DE LAS OBLIGACIONES CREDITICIAS CONTRAIDAS POR ARIS DE JESÚS ESCAMILLA MARTÍNEZ CON BANCOLOMBIA S.A. 
H. EXCEPCIÓN: ALLIANZ SEGUROS S.A., NO ES DEUDORA NI CODEUDORA DEL ASEGURADO DENTRO DEL CRÉDITO ADQUIRIDO CON BANCOLOMBIA S.A.
I.  EXCEPCIÓN SUBSIDIARIA: ALLIANZ SEGUROS S.A. NO ESTÁ OBLIGADA A PAGAR AL DEMANDANTE SUMA ALGUNA POR EL AMPARO DE GASTOS DE MOVILIZACIÓN.
J. EXCEPCIÓN: NO SE DEBE IMPONER NINGÚN TIPO DE SANCIÓN A ALLIANZ SEGUROS S.A., PUES TODAS SUS ACTUACIONES HAN SIDO EN CUMPLIMIENTO DE LA LEY.
K. EXCEPCIÓN: ALLIANZ SEGUROS S.A., NO ESTÁ OBLIGADA A PAGAR SUMAS ADICIONALES EN VIRTUD DEL PRINCIPIO INDEMNIZATORIO DEL CONTRATO DE SEGUROS.
L. EXCEPCIÓN: ALLIANZ SEGUROS S.A., NO TIENE OBLIGACIÓN ALGUNA DE REINTEGRAR LAS CUOTAS PAGADAS POR EL SEÑOR ARIS DE JESÚS ESCAMILLA MARTÍNEZ A BANCOLOMBIA S.A.
M. EXCEPCIÓN: EXCESIVA TASACIÓN Y FALTA DE PRUEBA DE LOS PERJUICIOS SOLICITADOS POR LA PARTE DEMANDANTE (SUSTENTACIÓN DE LA OBJECIÓN AL JURAMENTO ESTIMATORIO).
N. EXCEPCIÓN: APLICACIÓN DEL LÍMITE ASEGURADO y DEL DEDUCIBLE PACTADO EN LA PÓLIZA.
O. EXCEPCIÓN SUBSIDIARIA: APLICACIÓN DE LAS CONDICIONES APLICABLES AL AMPARO DE HURTO DE MAYOR CUANTÍA DISPUESTO EN LA PÓLIZA AUTOS CLÓNICO LIVIANOS PARTICULARES #022992125/19862 EN CASO DE RECUPERACIÓN DEL VEHÍCULO DE PLACAS # HFO-966.
P. EXCEPCIÓN SUBSIDIARIA: EL ASEGURADO ARIS DE JESÚS ESCAMILLA MARTÍNEZ TIENE LA OBLIGACIÓN DE HACER EL TRASPASO Y LA CANCELACIÓN DE MATRÍCULA DEL VEHÍCULO DE PLACAS # HFO-966.  
Q. EXCEPCIÓN SUBSIDIARIA: EL PAGO DE LA INDEMNIZACIÓN POR AMPARO DE HURTO DE MAYOR CUANTÍA DEL VEHÍCULO, GENERA LA TERMINACIÓN AUTOMÁTICA DEL CONTRATO DE SEGURO.
R. EXCEPCIÓN: OTRAS EXCLUSIONES Y GARANTÍAS PACTADAS EN LA PÓLIZA.
S. EXCEPCIÓN: PRESCRIPCIÓN, CADUCIDAD, COMPENSACIÓN, CADUCIDAD Y NULIDAD RELATIVA.
T. EXCEPCIÓN: LA GENÉRICA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</si>
</sst>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1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left" vertical="center"/>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14" fontId="0" fillId="0" borderId="1" xfId="0" applyNumberFormat="1" applyBorder="1" applyAlignment="1">
      <alignment horizontal="justify" vertical="top"/>
    </xf>
    <xf numFmtId="3" fontId="0" fillId="7" borderId="1" xfId="0" applyNumberFormat="1"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isescamilla05@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2" zoomScale="85" zoomScaleNormal="85" workbookViewId="0">
      <selection activeCell="B29" sqref="B29:C29"/>
    </sheetView>
  </sheetViews>
  <sheetFormatPr baseColWidth="10" defaultColWidth="0" defaultRowHeight="14.5" x14ac:dyDescent="0.35"/>
  <cols>
    <col min="1" max="1" width="69.1796875" style="8" customWidth="1"/>
    <col min="2" max="2" width="55.1796875" style="8" customWidth="1"/>
    <col min="3" max="3" width="108.81640625" style="8" customWidth="1"/>
    <col min="4" max="16384" width="11.453125" style="2" hidden="1"/>
  </cols>
  <sheetData>
    <row r="1" spans="1:3" ht="26" x14ac:dyDescent="0.35">
      <c r="A1" s="49" t="s">
        <v>0</v>
      </c>
      <c r="B1" s="49"/>
      <c r="C1" s="49"/>
    </row>
    <row r="2" spans="1:3" x14ac:dyDescent="0.35">
      <c r="A2" s="5" t="s">
        <v>162</v>
      </c>
      <c r="B2" s="56" t="s">
        <v>196</v>
      </c>
      <c r="C2" s="57"/>
    </row>
    <row r="3" spans="1:3" x14ac:dyDescent="0.35">
      <c r="A3" s="5" t="s">
        <v>126</v>
      </c>
      <c r="B3" s="52" t="s">
        <v>197</v>
      </c>
      <c r="C3" s="53"/>
    </row>
    <row r="4" spans="1:3" x14ac:dyDescent="0.35">
      <c r="A4" s="5" t="s">
        <v>141</v>
      </c>
      <c r="B4" s="52" t="s">
        <v>199</v>
      </c>
      <c r="C4" s="53"/>
    </row>
    <row r="5" spans="1:3" ht="31.5" customHeight="1" x14ac:dyDescent="0.35">
      <c r="A5" s="5" t="s">
        <v>142</v>
      </c>
      <c r="B5" s="52" t="s">
        <v>198</v>
      </c>
      <c r="C5" s="53"/>
    </row>
    <row r="6" spans="1:3" x14ac:dyDescent="0.35">
      <c r="A6" s="5" t="s">
        <v>143</v>
      </c>
      <c r="B6" s="50" t="s">
        <v>104</v>
      </c>
      <c r="C6" s="50"/>
    </row>
    <row r="7" spans="1:3" x14ac:dyDescent="0.35">
      <c r="A7" s="27" t="s">
        <v>144</v>
      </c>
      <c r="B7" s="52" t="s">
        <v>113</v>
      </c>
      <c r="C7" s="53"/>
    </row>
    <row r="8" spans="1:3" ht="23.15" customHeight="1" x14ac:dyDescent="0.35">
      <c r="A8" s="28" t="s">
        <v>145</v>
      </c>
      <c r="B8" s="50" t="s">
        <v>200</v>
      </c>
      <c r="C8" s="50"/>
    </row>
    <row r="9" spans="1:3" x14ac:dyDescent="0.35">
      <c r="A9" s="28" t="s">
        <v>146</v>
      </c>
      <c r="B9" s="50" t="s">
        <v>200</v>
      </c>
      <c r="C9" s="50"/>
    </row>
    <row r="10" spans="1:3" x14ac:dyDescent="0.35">
      <c r="A10" s="28" t="s">
        <v>147</v>
      </c>
      <c r="B10" s="51" t="s">
        <v>201</v>
      </c>
      <c r="C10" s="51"/>
    </row>
    <row r="11" spans="1:3" ht="30" customHeight="1" x14ac:dyDescent="0.35">
      <c r="A11" s="29" t="s">
        <v>148</v>
      </c>
      <c r="B11" s="51" t="s">
        <v>203</v>
      </c>
      <c r="C11" s="51"/>
    </row>
    <row r="12" spans="1:3" ht="30" customHeight="1" x14ac:dyDescent="0.35">
      <c r="A12" s="5" t="s">
        <v>149</v>
      </c>
      <c r="B12" s="65" t="s">
        <v>202</v>
      </c>
      <c r="C12" s="51"/>
    </row>
    <row r="13" spans="1:3" x14ac:dyDescent="0.35">
      <c r="A13" s="5" t="s">
        <v>150</v>
      </c>
      <c r="B13" s="50" t="s">
        <v>200</v>
      </c>
      <c r="C13" s="50"/>
    </row>
    <row r="14" spans="1:3" x14ac:dyDescent="0.35">
      <c r="A14" s="5" t="s">
        <v>151</v>
      </c>
      <c r="B14" s="59" t="s">
        <v>200</v>
      </c>
      <c r="C14" s="50"/>
    </row>
    <row r="15" spans="1:3" x14ac:dyDescent="0.35">
      <c r="A15" s="5" t="s">
        <v>152</v>
      </c>
      <c r="B15" s="50" t="s">
        <v>200</v>
      </c>
      <c r="C15" s="50"/>
    </row>
    <row r="16" spans="1:3" x14ac:dyDescent="0.35">
      <c r="A16" s="5" t="s">
        <v>153</v>
      </c>
      <c r="B16" s="50" t="s">
        <v>200</v>
      </c>
      <c r="C16" s="50"/>
    </row>
    <row r="17" spans="1:3" ht="15" customHeight="1" x14ac:dyDescent="0.35">
      <c r="A17" s="5" t="s">
        <v>154</v>
      </c>
      <c r="B17" s="51" t="s">
        <v>7</v>
      </c>
      <c r="C17" s="51"/>
    </row>
    <row r="18" spans="1:3" x14ac:dyDescent="0.35">
      <c r="A18" s="5" t="s">
        <v>155</v>
      </c>
      <c r="B18" s="51" t="s">
        <v>200</v>
      </c>
      <c r="C18" s="51"/>
    </row>
    <row r="19" spans="1:3" ht="18.75" customHeight="1" x14ac:dyDescent="0.35">
      <c r="A19" s="5" t="s">
        <v>156</v>
      </c>
      <c r="B19" s="54" t="s">
        <v>200</v>
      </c>
      <c r="C19" s="55"/>
    </row>
    <row r="20" spans="1:3" x14ac:dyDescent="0.35">
      <c r="A20" s="5" t="s">
        <v>157</v>
      </c>
      <c r="B20" s="50" t="s">
        <v>200</v>
      </c>
      <c r="C20" s="50"/>
    </row>
    <row r="21" spans="1:3" ht="17.25" customHeight="1" x14ac:dyDescent="0.35">
      <c r="A21" s="5" t="s">
        <v>158</v>
      </c>
      <c r="B21" s="51"/>
      <c r="C21" s="51"/>
    </row>
    <row r="22" spans="1:3" x14ac:dyDescent="0.35">
      <c r="A22" s="28" t="s">
        <v>159</v>
      </c>
      <c r="B22" s="63" t="s">
        <v>204</v>
      </c>
      <c r="C22" s="63"/>
    </row>
    <row r="23" spans="1:3" x14ac:dyDescent="0.35">
      <c r="A23" s="28" t="s">
        <v>160</v>
      </c>
      <c r="B23" s="64" t="s">
        <v>200</v>
      </c>
      <c r="C23" s="63"/>
    </row>
    <row r="24" spans="1:3" x14ac:dyDescent="0.35">
      <c r="A24" s="28" t="s">
        <v>161</v>
      </c>
      <c r="B24" s="64" t="s">
        <v>200</v>
      </c>
      <c r="C24" s="63"/>
    </row>
    <row r="25" spans="1:3" x14ac:dyDescent="0.35">
      <c r="A25" s="58" t="s">
        <v>120</v>
      </c>
      <c r="B25" s="63" t="s">
        <v>205</v>
      </c>
      <c r="C25" s="48"/>
    </row>
    <row r="26" spans="1:3" x14ac:dyDescent="0.35">
      <c r="A26" s="58"/>
      <c r="B26" s="48"/>
      <c r="C26" s="48"/>
    </row>
    <row r="27" spans="1:3" ht="100.5" customHeight="1" x14ac:dyDescent="0.35">
      <c r="A27" s="58"/>
      <c r="B27" s="48"/>
      <c r="C27" s="48"/>
    </row>
    <row r="28" spans="1:3" x14ac:dyDescent="0.35">
      <c r="A28" s="28" t="s">
        <v>163</v>
      </c>
      <c r="B28" s="48" t="s">
        <v>198</v>
      </c>
      <c r="C28" s="48"/>
    </row>
    <row r="29" spans="1:3" x14ac:dyDescent="0.35">
      <c r="A29" s="28" t="s">
        <v>164</v>
      </c>
      <c r="B29" s="60">
        <v>8738357</v>
      </c>
      <c r="C29" s="48"/>
    </row>
    <row r="30" spans="1:3" x14ac:dyDescent="0.35">
      <c r="A30" s="28" t="s">
        <v>165</v>
      </c>
      <c r="B30" s="48" t="s">
        <v>206</v>
      </c>
      <c r="C30" s="48"/>
    </row>
    <row r="31" spans="1:3" x14ac:dyDescent="0.35">
      <c r="A31" s="28" t="s">
        <v>166</v>
      </c>
      <c r="B31" s="48" t="s">
        <v>207</v>
      </c>
      <c r="C31" s="48"/>
    </row>
    <row r="32" spans="1:3" x14ac:dyDescent="0.35">
      <c r="A32" s="28" t="s">
        <v>167</v>
      </c>
      <c r="B32" s="61" t="s">
        <v>209</v>
      </c>
      <c r="C32" s="62"/>
    </row>
    <row r="33" spans="1:3" x14ac:dyDescent="0.35">
      <c r="A33" s="5" t="s">
        <v>168</v>
      </c>
      <c r="B33" s="59" t="s">
        <v>210</v>
      </c>
      <c r="C33" s="59"/>
    </row>
    <row r="34" spans="1:3" ht="43.5" x14ac:dyDescent="0.35">
      <c r="A34" s="5" t="s">
        <v>169</v>
      </c>
      <c r="B34" s="59" t="s">
        <v>208</v>
      </c>
      <c r="C34" s="50"/>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E05C763D-492F-4D99-86C0-735F174CC5D5}"/>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Normal="100" workbookViewId="0">
      <selection activeCell="B2" sqref="B2:C2"/>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26" x14ac:dyDescent="0.35">
      <c r="A1" s="85" t="s">
        <v>10</v>
      </c>
      <c r="B1" s="85"/>
      <c r="C1" s="85"/>
    </row>
    <row r="2" spans="1:3" ht="15.75" customHeight="1" x14ac:dyDescent="0.35">
      <c r="A2" s="20" t="s">
        <v>11</v>
      </c>
      <c r="B2" s="86" t="s">
        <v>211</v>
      </c>
      <c r="C2" s="87"/>
    </row>
    <row r="3" spans="1:3" s="2" customFormat="1" x14ac:dyDescent="0.35">
      <c r="A3" s="5" t="s">
        <v>1</v>
      </c>
      <c r="B3" s="50" t="str">
        <f>'AUTOS  NOTA 322'!B2:C2</f>
        <v>2024133184</v>
      </c>
      <c r="C3" s="50"/>
    </row>
    <row r="4" spans="1:3" s="2" customFormat="1" x14ac:dyDescent="0.35">
      <c r="A4" s="5" t="s">
        <v>2</v>
      </c>
      <c r="B4" s="50" t="str">
        <f>'AUTOS  NOTA 322'!B3:C3</f>
        <v>SUPERINTENDENCIA FINANCIERA</v>
      </c>
      <c r="C4" s="50"/>
    </row>
    <row r="5" spans="1:3" s="2" customFormat="1" x14ac:dyDescent="0.35">
      <c r="A5" s="5" t="s">
        <v>3</v>
      </c>
      <c r="B5" s="50" t="str">
        <f>'AUTOS  NOTA 322'!B4:C4</f>
        <v>ALLIANZ SEGUROS S.A.</v>
      </c>
      <c r="C5" s="50"/>
    </row>
    <row r="6" spans="1:3" s="2" customFormat="1" x14ac:dyDescent="0.35">
      <c r="A6" s="5" t="s">
        <v>4</v>
      </c>
      <c r="B6" s="50" t="str">
        <f>'AUTOS  NOTA 322'!B5:C5</f>
        <v>ARIS DE JESÚS ESCAMILLA MARTINEZ</v>
      </c>
      <c r="C6" s="50"/>
    </row>
    <row r="7" spans="1:3" s="2" customFormat="1" x14ac:dyDescent="0.35">
      <c r="A7" s="5" t="s">
        <v>5</v>
      </c>
      <c r="B7" s="50" t="str">
        <f>'AUTOS  NOTA 322'!B6:C6</f>
        <v>DEMANDA DIRECTA</v>
      </c>
      <c r="C7" s="50"/>
    </row>
    <row r="8" spans="1:3" s="2" customFormat="1" x14ac:dyDescent="0.35">
      <c r="A8" s="31" t="s">
        <v>101</v>
      </c>
      <c r="B8" s="50" t="str">
        <f>'AUTOS  NOTA 322'!B7:C8</f>
        <v>N/A</v>
      </c>
      <c r="C8" s="50"/>
    </row>
    <row r="9" spans="1:3" x14ac:dyDescent="0.35">
      <c r="A9" s="20" t="s">
        <v>12</v>
      </c>
      <c r="B9" s="50" t="s">
        <v>212</v>
      </c>
      <c r="C9" s="50"/>
    </row>
    <row r="10" spans="1:3" x14ac:dyDescent="0.35">
      <c r="A10" s="20" t="s">
        <v>9</v>
      </c>
      <c r="B10" s="50" t="s">
        <v>113</v>
      </c>
      <c r="C10" s="50"/>
    </row>
    <row r="11" spans="1:3" x14ac:dyDescent="0.35">
      <c r="A11" s="20" t="s">
        <v>13</v>
      </c>
      <c r="B11" s="68">
        <v>71500000</v>
      </c>
      <c r="C11" s="69"/>
    </row>
    <row r="12" spans="1:3" x14ac:dyDescent="0.35">
      <c r="A12" s="20" t="s">
        <v>115</v>
      </c>
      <c r="B12" s="68"/>
      <c r="C12" s="69"/>
    </row>
    <row r="13" spans="1:3" x14ac:dyDescent="0.35">
      <c r="A13" s="20" t="s">
        <v>14</v>
      </c>
      <c r="B13" s="52" t="s">
        <v>76</v>
      </c>
      <c r="C13" s="53"/>
    </row>
    <row r="14" spans="1:3" x14ac:dyDescent="0.35">
      <c r="A14" s="20" t="s">
        <v>15</v>
      </c>
      <c r="B14" s="51" t="s">
        <v>213</v>
      </c>
      <c r="C14" s="50"/>
    </row>
    <row r="15" spans="1:3" x14ac:dyDescent="0.35">
      <c r="A15" s="20" t="s">
        <v>16</v>
      </c>
      <c r="B15" s="50" t="s">
        <v>17</v>
      </c>
      <c r="C15" s="50"/>
    </row>
    <row r="16" spans="1:3" x14ac:dyDescent="0.35">
      <c r="A16" s="20" t="s">
        <v>18</v>
      </c>
      <c r="B16" s="50" t="s">
        <v>17</v>
      </c>
      <c r="C16" s="50"/>
    </row>
    <row r="17" spans="1:3" x14ac:dyDescent="0.35">
      <c r="A17" s="72" t="s">
        <v>19</v>
      </c>
      <c r="B17" s="50" t="s">
        <v>20</v>
      </c>
      <c r="C17" s="50"/>
    </row>
    <row r="18" spans="1:3" x14ac:dyDescent="0.35">
      <c r="A18" s="73"/>
      <c r="B18" s="10" t="s">
        <v>21</v>
      </c>
      <c r="C18" s="10" t="s">
        <v>22</v>
      </c>
    </row>
    <row r="19" spans="1:3" x14ac:dyDescent="0.35">
      <c r="A19" s="73"/>
      <c r="B19" s="6" t="s">
        <v>118</v>
      </c>
      <c r="C19" s="6"/>
    </row>
    <row r="20" spans="1:3" x14ac:dyDescent="0.35">
      <c r="A20" s="73"/>
      <c r="B20" s="6"/>
      <c r="C20" s="6"/>
    </row>
    <row r="21" spans="1:3" x14ac:dyDescent="0.35">
      <c r="A21" s="74"/>
      <c r="B21" s="6"/>
      <c r="C21" s="6"/>
    </row>
    <row r="22" spans="1:3" x14ac:dyDescent="0.35">
      <c r="A22" s="20" t="s">
        <v>23</v>
      </c>
      <c r="B22" s="50" t="s">
        <v>27</v>
      </c>
      <c r="C22" s="50"/>
    </row>
    <row r="23" spans="1:3" x14ac:dyDescent="0.35">
      <c r="A23" s="20" t="s">
        <v>24</v>
      </c>
      <c r="B23" s="75" t="s">
        <v>27</v>
      </c>
      <c r="C23" s="76"/>
    </row>
    <row r="24" spans="1:3" x14ac:dyDescent="0.35">
      <c r="A24" s="20" t="s">
        <v>25</v>
      </c>
      <c r="B24" s="50" t="s">
        <v>79</v>
      </c>
      <c r="C24" s="50"/>
    </row>
    <row r="25" spans="1:3" x14ac:dyDescent="0.35">
      <c r="A25" s="20" t="s">
        <v>26</v>
      </c>
      <c r="B25" s="50" t="s">
        <v>27</v>
      </c>
      <c r="C25" s="50"/>
    </row>
    <row r="26" spans="1:3" x14ac:dyDescent="0.35">
      <c r="A26" s="20" t="s">
        <v>28</v>
      </c>
      <c r="B26" s="50">
        <v>0</v>
      </c>
      <c r="C26" s="50"/>
    </row>
    <row r="27" spans="1:3" x14ac:dyDescent="0.35">
      <c r="A27" s="19" t="s">
        <v>29</v>
      </c>
      <c r="B27" s="50"/>
      <c r="C27" s="50"/>
    </row>
    <row r="28" spans="1:3" x14ac:dyDescent="0.35">
      <c r="A28" s="77" t="s">
        <v>30</v>
      </c>
      <c r="B28" s="77"/>
      <c r="C28" s="77"/>
    </row>
    <row r="29" spans="1:3" x14ac:dyDescent="0.35">
      <c r="A29" s="70" t="s">
        <v>31</v>
      </c>
      <c r="B29" s="71"/>
      <c r="C29" s="11" t="s">
        <v>214</v>
      </c>
    </row>
    <row r="30" spans="1:3" x14ac:dyDescent="0.35">
      <c r="A30" s="70" t="s">
        <v>32</v>
      </c>
      <c r="B30" s="71"/>
      <c r="C30" s="11" t="s">
        <v>214</v>
      </c>
    </row>
    <row r="31" spans="1:3" x14ac:dyDescent="0.35">
      <c r="A31" s="70" t="s">
        <v>33</v>
      </c>
      <c r="B31" s="71"/>
      <c r="C31" s="12" t="s">
        <v>214</v>
      </c>
    </row>
    <row r="32" spans="1:3" x14ac:dyDescent="0.35">
      <c r="A32" s="70" t="s">
        <v>34</v>
      </c>
      <c r="B32" s="71"/>
      <c r="C32" s="11" t="s">
        <v>214</v>
      </c>
    </row>
    <row r="33" spans="1:3" x14ac:dyDescent="0.35">
      <c r="A33" s="70" t="s">
        <v>35</v>
      </c>
      <c r="B33" s="71"/>
      <c r="C33" s="11"/>
    </row>
    <row r="34" spans="1:3" x14ac:dyDescent="0.35">
      <c r="A34" s="70" t="s">
        <v>36</v>
      </c>
      <c r="B34" s="71"/>
      <c r="C34" s="13"/>
    </row>
    <row r="35" spans="1:3" x14ac:dyDescent="0.35">
      <c r="A35" s="66" t="s">
        <v>37</v>
      </c>
      <c r="B35" s="67"/>
      <c r="C35" s="14"/>
    </row>
    <row r="36" spans="1:3" x14ac:dyDescent="0.35">
      <c r="A36" s="66" t="s">
        <v>38</v>
      </c>
      <c r="B36" s="67"/>
      <c r="C36" s="15"/>
    </row>
    <row r="37" spans="1:3" x14ac:dyDescent="0.35">
      <c r="A37" s="78" t="s">
        <v>39</v>
      </c>
      <c r="B37" s="79"/>
      <c r="C37" s="15"/>
    </row>
    <row r="38" spans="1:3" x14ac:dyDescent="0.35">
      <c r="A38" s="80"/>
      <c r="B38" s="81"/>
      <c r="C38" s="15"/>
    </row>
    <row r="39" spans="1:3" x14ac:dyDescent="0.35">
      <c r="A39" s="82"/>
      <c r="B39" s="83"/>
      <c r="C39" s="15"/>
    </row>
    <row r="40" spans="1:3" x14ac:dyDescent="0.35">
      <c r="A40" s="84" t="s">
        <v>40</v>
      </c>
      <c r="B40" s="84"/>
      <c r="C40" s="84"/>
    </row>
    <row r="41" spans="1:3" x14ac:dyDescent="0.35">
      <c r="A41" s="17" t="s">
        <v>41</v>
      </c>
      <c r="B41" s="18"/>
      <c r="C41" s="15"/>
    </row>
    <row r="42" spans="1:3" x14ac:dyDescent="0.35">
      <c r="A42" s="66" t="s">
        <v>42</v>
      </c>
      <c r="B42" s="67"/>
      <c r="C42" s="15"/>
    </row>
    <row r="43" spans="1:3" x14ac:dyDescent="0.35">
      <c r="A43" s="66" t="s">
        <v>43</v>
      </c>
      <c r="B43" s="67"/>
      <c r="C43" s="15"/>
    </row>
    <row r="44" spans="1:3" x14ac:dyDescent="0.35">
      <c r="A44" s="17" t="s">
        <v>44</v>
      </c>
      <c r="B44" s="18"/>
      <c r="C44" s="15"/>
    </row>
    <row r="45" spans="1:3" x14ac:dyDescent="0.35">
      <c r="A45" s="17" t="s">
        <v>45</v>
      </c>
      <c r="B45" s="18"/>
      <c r="C45" s="15"/>
    </row>
    <row r="46" spans="1:3" x14ac:dyDescent="0.35">
      <c r="A46" s="66" t="s">
        <v>46</v>
      </c>
      <c r="B46" s="67"/>
      <c r="C46" s="15"/>
    </row>
    <row r="47" spans="1:3" x14ac:dyDescent="0.35">
      <c r="A47" s="17" t="s">
        <v>47</v>
      </c>
      <c r="B47" s="16"/>
      <c r="C47" s="15"/>
    </row>
    <row r="48" spans="1:3" x14ac:dyDescent="0.35">
      <c r="A48" s="66" t="s">
        <v>48</v>
      </c>
      <c r="B48" s="67"/>
      <c r="C48" s="15"/>
    </row>
    <row r="49" spans="1:3" x14ac:dyDescent="0.35">
      <c r="A49" s="66" t="s">
        <v>49</v>
      </c>
      <c r="B49" s="67"/>
      <c r="C49" s="15"/>
    </row>
    <row r="50" spans="1:3" x14ac:dyDescent="0.35">
      <c r="A50" s="66" t="s">
        <v>39</v>
      </c>
      <c r="B50" s="67"/>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A20" zoomScale="70" zoomScaleNormal="70" workbookViewId="0">
      <selection activeCell="B48" sqref="B48"/>
    </sheetView>
  </sheetViews>
  <sheetFormatPr baseColWidth="10" defaultColWidth="0" defaultRowHeight="14.5" x14ac:dyDescent="0.35"/>
  <cols>
    <col min="1" max="1" width="70" customWidth="1"/>
    <col min="2" max="2" width="35.453125" customWidth="1"/>
    <col min="3" max="3" width="164" customWidth="1"/>
    <col min="4" max="8" width="11.453125" hidden="1" customWidth="1"/>
    <col min="9" max="9" width="12" hidden="1" customWidth="1"/>
    <col min="10" max="16384" width="11.453125" hidden="1"/>
  </cols>
  <sheetData>
    <row r="1" spans="1:9" ht="26" x14ac:dyDescent="0.35">
      <c r="A1" s="85" t="s">
        <v>50</v>
      </c>
      <c r="B1" s="85"/>
      <c r="C1" s="85"/>
    </row>
    <row r="2" spans="1:9" ht="15" customHeight="1" x14ac:dyDescent="0.35">
      <c r="A2" s="35" t="s">
        <v>11</v>
      </c>
      <c r="B2" s="90" t="str">
        <f>'AUTOS NOTA 321'!B2:C2</f>
        <v xml:space="preserve">139648350   214412 </v>
      </c>
      <c r="C2" s="91"/>
    </row>
    <row r="3" spans="1:9" x14ac:dyDescent="0.35">
      <c r="A3" s="36" t="s">
        <v>1</v>
      </c>
      <c r="B3" s="105" t="str">
        <f>'AUTOS  NOTA 322'!B2:C2</f>
        <v>2024133184</v>
      </c>
      <c r="C3" s="105"/>
    </row>
    <row r="4" spans="1:9" x14ac:dyDescent="0.35">
      <c r="A4" s="36" t="s">
        <v>2</v>
      </c>
      <c r="B4" s="105" t="str">
        <f>'AUTOS  NOTA 322'!B3:C3</f>
        <v>SUPERINTENDENCIA FINANCIERA</v>
      </c>
      <c r="C4" s="105"/>
    </row>
    <row r="5" spans="1:9" x14ac:dyDescent="0.35">
      <c r="A5" s="36" t="s">
        <v>3</v>
      </c>
      <c r="B5" s="105" t="str">
        <f>'AUTOS  NOTA 322'!B4:C4</f>
        <v>ALLIANZ SEGUROS S.A.</v>
      </c>
      <c r="C5" s="105"/>
    </row>
    <row r="6" spans="1:9" ht="15" customHeight="1" x14ac:dyDescent="0.35">
      <c r="A6" s="36" t="s">
        <v>4</v>
      </c>
      <c r="B6" s="105" t="str">
        <f>'AUTOS  NOTA 322'!B5:C5</f>
        <v>ARIS DE JESÚS ESCAMILLA MARTINEZ</v>
      </c>
      <c r="C6" s="105"/>
    </row>
    <row r="7" spans="1:9" x14ac:dyDescent="0.35">
      <c r="A7" s="36" t="s">
        <v>5</v>
      </c>
      <c r="B7" s="105" t="str">
        <f>'AUTOS  NOTA 322'!B6:C6</f>
        <v>DEMANDA DIRECTA</v>
      </c>
      <c r="C7" s="105"/>
    </row>
    <row r="8" spans="1:9" x14ac:dyDescent="0.35">
      <c r="A8" s="38" t="s">
        <v>101</v>
      </c>
      <c r="B8" s="105" t="str">
        <f>'AUTOS  NOTA 322'!B7:C8</f>
        <v>N/A</v>
      </c>
      <c r="C8" s="105"/>
    </row>
    <row r="9" spans="1:9" x14ac:dyDescent="0.35">
      <c r="A9" s="36" t="s">
        <v>51</v>
      </c>
      <c r="B9" s="103">
        <f>SUM(C11,C12,C14,C15,C17)</f>
        <v>71500000</v>
      </c>
      <c r="C9" s="104"/>
    </row>
    <row r="10" spans="1:9" x14ac:dyDescent="0.35">
      <c r="A10" s="106" t="s">
        <v>52</v>
      </c>
      <c r="B10" s="95" t="s">
        <v>53</v>
      </c>
      <c r="C10" s="96"/>
    </row>
    <row r="11" spans="1:9" x14ac:dyDescent="0.35">
      <c r="A11" s="106"/>
      <c r="B11" s="37" t="s">
        <v>54</v>
      </c>
      <c r="C11" s="32"/>
    </row>
    <row r="12" spans="1:9" x14ac:dyDescent="0.35">
      <c r="A12" s="106"/>
      <c r="B12" s="37" t="s">
        <v>55</v>
      </c>
      <c r="C12" s="32">
        <v>71500000</v>
      </c>
    </row>
    <row r="13" spans="1:9" x14ac:dyDescent="0.35">
      <c r="A13" s="106"/>
      <c r="B13" s="95"/>
      <c r="C13" s="96"/>
    </row>
    <row r="14" spans="1:9" x14ac:dyDescent="0.35">
      <c r="A14" s="106"/>
      <c r="B14" s="37" t="s">
        <v>98</v>
      </c>
      <c r="C14" s="40"/>
    </row>
    <row r="15" spans="1:9" x14ac:dyDescent="0.35">
      <c r="A15" s="106"/>
      <c r="B15" s="37" t="s">
        <v>99</v>
      </c>
      <c r="C15" s="40"/>
      <c r="E15" t="s">
        <v>57</v>
      </c>
      <c r="F15" s="22">
        <v>0.7</v>
      </c>
    </row>
    <row r="16" spans="1:9" x14ac:dyDescent="0.35">
      <c r="A16" s="106"/>
      <c r="B16" s="95" t="s">
        <v>58</v>
      </c>
      <c r="C16" s="96"/>
      <c r="E16" t="s">
        <v>59</v>
      </c>
      <c r="F16" s="23">
        <v>0.3</v>
      </c>
      <c r="I16" s="25"/>
    </row>
    <row r="17" spans="1:9" x14ac:dyDescent="0.35">
      <c r="A17" s="106"/>
      <c r="B17" s="37"/>
      <c r="C17" s="41"/>
      <c r="F17" s="26"/>
      <c r="I17" s="25"/>
    </row>
    <row r="18" spans="1:9" ht="23.25" customHeight="1" x14ac:dyDescent="0.35">
      <c r="A18" s="39" t="s">
        <v>60</v>
      </c>
      <c r="B18" s="90" t="s">
        <v>59</v>
      </c>
      <c r="C18" s="91"/>
    </row>
    <row r="19" spans="1:9" ht="29" x14ac:dyDescent="0.35">
      <c r="A19" s="36" t="s">
        <v>62</v>
      </c>
      <c r="B19" s="97" t="s">
        <v>215</v>
      </c>
      <c r="C19" s="98"/>
    </row>
    <row r="20" spans="1:9" ht="15" customHeight="1" x14ac:dyDescent="0.35">
      <c r="A20" s="21" t="s">
        <v>63</v>
      </c>
      <c r="B20" s="92">
        <f>((C22+C23+C25+C26+C30+C28+C32+C34+C29+C33)-C37-C38)*C36*C39</f>
        <v>70400000</v>
      </c>
      <c r="C20" s="92"/>
    </row>
    <row r="21" spans="1:9" x14ac:dyDescent="0.35">
      <c r="A21" s="7" t="s">
        <v>64</v>
      </c>
      <c r="B21" s="99" t="s">
        <v>53</v>
      </c>
      <c r="C21" s="100"/>
    </row>
    <row r="22" spans="1:9" x14ac:dyDescent="0.35">
      <c r="A22" s="88"/>
      <c r="B22" s="37" t="s">
        <v>54</v>
      </c>
      <c r="C22" s="32"/>
    </row>
    <row r="23" spans="1:9" x14ac:dyDescent="0.35">
      <c r="A23" s="89"/>
      <c r="B23" s="37" t="s">
        <v>55</v>
      </c>
      <c r="C23" s="32">
        <v>70400000</v>
      </c>
    </row>
    <row r="24" spans="1:9" x14ac:dyDescent="0.35">
      <c r="A24" s="89"/>
      <c r="B24" s="95" t="s">
        <v>56</v>
      </c>
      <c r="C24" s="96"/>
    </row>
    <row r="25" spans="1:9" x14ac:dyDescent="0.35">
      <c r="A25" s="89"/>
      <c r="B25" s="37" t="s">
        <v>98</v>
      </c>
      <c r="C25" s="32">
        <v>0</v>
      </c>
    </row>
    <row r="26" spans="1:9" ht="29.15" customHeight="1" x14ac:dyDescent="0.35">
      <c r="A26" s="89"/>
      <c r="B26" s="37" t="s">
        <v>100</v>
      </c>
      <c r="C26" s="32">
        <v>0</v>
      </c>
    </row>
    <row r="27" spans="1:9" x14ac:dyDescent="0.35">
      <c r="A27" s="89"/>
      <c r="B27" s="95" t="s">
        <v>121</v>
      </c>
      <c r="C27" s="96"/>
    </row>
    <row r="28" spans="1:9" x14ac:dyDescent="0.35">
      <c r="A28" s="89"/>
      <c r="B28" s="37" t="s">
        <v>130</v>
      </c>
      <c r="C28" s="32">
        <v>0</v>
      </c>
    </row>
    <row r="29" spans="1:9" x14ac:dyDescent="0.35">
      <c r="A29" s="89"/>
      <c r="B29" s="37" t="s">
        <v>54</v>
      </c>
      <c r="C29" s="32"/>
    </row>
    <row r="30" spans="1:9" x14ac:dyDescent="0.35">
      <c r="A30" s="89"/>
      <c r="B30" s="37" t="s">
        <v>55</v>
      </c>
      <c r="C30" s="32">
        <v>0</v>
      </c>
    </row>
    <row r="31" spans="1:9" x14ac:dyDescent="0.35">
      <c r="A31" s="89"/>
      <c r="B31" s="95" t="s">
        <v>122</v>
      </c>
      <c r="C31" s="96"/>
    </row>
    <row r="32" spans="1:9" x14ac:dyDescent="0.35">
      <c r="A32" s="89"/>
      <c r="B32" s="37"/>
      <c r="C32" s="32"/>
    </row>
    <row r="33" spans="1:3" x14ac:dyDescent="0.35">
      <c r="A33" s="89"/>
      <c r="B33" s="37" t="s">
        <v>54</v>
      </c>
      <c r="C33" s="32">
        <v>0</v>
      </c>
    </row>
    <row r="34" spans="1:3" x14ac:dyDescent="0.35">
      <c r="A34" s="89"/>
      <c r="B34" s="37" t="s">
        <v>55</v>
      </c>
      <c r="C34" s="32">
        <v>0</v>
      </c>
    </row>
    <row r="35" spans="1:3" x14ac:dyDescent="0.35">
      <c r="A35" s="89"/>
      <c r="B35" s="95" t="s">
        <v>114</v>
      </c>
      <c r="C35" s="96"/>
    </row>
    <row r="36" spans="1:3" x14ac:dyDescent="0.35">
      <c r="A36" s="89"/>
      <c r="B36" s="37" t="s">
        <v>125</v>
      </c>
      <c r="C36" s="33">
        <v>1</v>
      </c>
    </row>
    <row r="37" spans="1:3" x14ac:dyDescent="0.35">
      <c r="A37" s="89"/>
      <c r="B37" s="37" t="s">
        <v>115</v>
      </c>
      <c r="C37" s="34">
        <v>0</v>
      </c>
    </row>
    <row r="38" spans="1:3" x14ac:dyDescent="0.35">
      <c r="A38" s="89"/>
      <c r="B38" s="37" t="s">
        <v>170</v>
      </c>
      <c r="C38" s="34"/>
    </row>
    <row r="39" spans="1:3" x14ac:dyDescent="0.35">
      <c r="A39" s="89"/>
      <c r="B39" s="37" t="s">
        <v>129</v>
      </c>
      <c r="C39" s="33">
        <v>1</v>
      </c>
    </row>
    <row r="40" spans="1:3" x14ac:dyDescent="0.35">
      <c r="A40" s="24" t="s">
        <v>65</v>
      </c>
      <c r="B40" s="92">
        <f>IFERROR(B20*(VLOOKUP(B18,E15:F17,2,0)),16666)</f>
        <v>21120000</v>
      </c>
      <c r="C40" s="92"/>
    </row>
    <row r="41" spans="1:3" ht="93" customHeight="1" x14ac:dyDescent="0.35">
      <c r="A41" s="36" t="s">
        <v>123</v>
      </c>
      <c r="B41" s="93" t="s">
        <v>216</v>
      </c>
      <c r="C41" s="94"/>
    </row>
    <row r="42" spans="1:3" ht="211.5" customHeight="1" x14ac:dyDescent="0.35">
      <c r="A42" s="36" t="s">
        <v>66</v>
      </c>
      <c r="B42" s="107" t="s">
        <v>217</v>
      </c>
      <c r="C42" s="108"/>
    </row>
    <row r="45" spans="1:3" ht="26" x14ac:dyDescent="0.35">
      <c r="A45" s="101" t="s">
        <v>171</v>
      </c>
      <c r="B45" s="101"/>
      <c r="C45" s="101"/>
    </row>
    <row r="46" spans="1:3" x14ac:dyDescent="0.35">
      <c r="A46" s="102" t="s">
        <v>172</v>
      </c>
      <c r="B46" s="102"/>
      <c r="C46" s="102"/>
    </row>
    <row r="47" spans="1:3" x14ac:dyDescent="0.35">
      <c r="A47" s="43" t="s">
        <v>173</v>
      </c>
      <c r="B47" s="43" t="s">
        <v>174</v>
      </c>
      <c r="C47" s="44" t="s">
        <v>175</v>
      </c>
    </row>
    <row r="48" spans="1:3" ht="25" x14ac:dyDescent="0.35">
      <c r="A48" s="45" t="s">
        <v>176</v>
      </c>
      <c r="B48" s="46" t="s">
        <v>17</v>
      </c>
      <c r="C48" s="45" t="s">
        <v>177</v>
      </c>
    </row>
    <row r="49" spans="1:3" ht="37.5" x14ac:dyDescent="0.35">
      <c r="A49" s="45" t="s">
        <v>178</v>
      </c>
      <c r="B49" s="46" t="s">
        <v>27</v>
      </c>
      <c r="C49" s="45" t="s">
        <v>179</v>
      </c>
    </row>
    <row r="50" spans="1:3" ht="25" x14ac:dyDescent="0.35">
      <c r="A50" s="45" t="s">
        <v>180</v>
      </c>
      <c r="B50" s="46" t="s">
        <v>27</v>
      </c>
      <c r="C50" s="45" t="s">
        <v>181</v>
      </c>
    </row>
    <row r="51" spans="1:3" x14ac:dyDescent="0.35">
      <c r="A51" s="45" t="s">
        <v>182</v>
      </c>
      <c r="B51" s="46" t="s">
        <v>27</v>
      </c>
      <c r="C51" s="45" t="s">
        <v>183</v>
      </c>
    </row>
    <row r="52" spans="1:3" x14ac:dyDescent="0.35">
      <c r="A52" s="45" t="s">
        <v>184</v>
      </c>
      <c r="B52" s="46" t="s">
        <v>27</v>
      </c>
      <c r="C52" s="47"/>
    </row>
    <row r="53" spans="1:3" x14ac:dyDescent="0.35">
      <c r="A53" s="45" t="s">
        <v>185</v>
      </c>
      <c r="B53" s="46" t="s">
        <v>27</v>
      </c>
      <c r="C53" s="45" t="s">
        <v>186</v>
      </c>
    </row>
    <row r="54" spans="1:3" ht="25" x14ac:dyDescent="0.35">
      <c r="A54" s="45" t="s">
        <v>187</v>
      </c>
      <c r="B54" s="46" t="s">
        <v>27</v>
      </c>
      <c r="C54" s="45" t="s">
        <v>188</v>
      </c>
    </row>
    <row r="55" spans="1:3" x14ac:dyDescent="0.35">
      <c r="A55" s="45" t="s">
        <v>189</v>
      </c>
      <c r="B55" s="46" t="s">
        <v>27</v>
      </c>
      <c r="C55" s="47" t="s">
        <v>190</v>
      </c>
    </row>
    <row r="56" spans="1:3" ht="25" x14ac:dyDescent="0.35">
      <c r="A56" s="45" t="s">
        <v>191</v>
      </c>
      <c r="B56" s="46" t="s">
        <v>27</v>
      </c>
      <c r="C56" s="47" t="s">
        <v>192</v>
      </c>
    </row>
    <row r="57" spans="1:3" ht="25" x14ac:dyDescent="0.35">
      <c r="A57" s="45" t="s">
        <v>193</v>
      </c>
      <c r="B57" s="46" t="s">
        <v>27</v>
      </c>
      <c r="C57" s="47" t="s">
        <v>194</v>
      </c>
    </row>
  </sheetData>
  <sheetProtection algorithmName="SHA-512" hashValue="9mGy7RjpqU/4Lx8SrUFcsYwKdSQcUWpXSWFDZkBPmjhfLGFJZs6ZteRcfnupdK1dTtnj2ZBSXKBUcVTn1a94dQ==" saltValue="9fUogx1ESJDP9OnvexLo9A==" spinCount="100000" sheet="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26" x14ac:dyDescent="0.35">
      <c r="A1" s="85" t="s">
        <v>67</v>
      </c>
      <c r="B1" s="85"/>
      <c r="C1" s="85"/>
    </row>
    <row r="2" spans="1:3" x14ac:dyDescent="0.35">
      <c r="A2" s="20" t="s">
        <v>11</v>
      </c>
      <c r="B2" s="75" t="str">
        <f>'AUTOS NOTA 324-478'!B2:C2</f>
        <v xml:space="preserve">139648350   214412 </v>
      </c>
      <c r="C2" s="76"/>
    </row>
    <row r="3" spans="1:3" x14ac:dyDescent="0.35">
      <c r="A3" s="5" t="s">
        <v>1</v>
      </c>
      <c r="B3" s="50" t="str">
        <f>'AUTOS  NOTA 322'!B2:C2</f>
        <v>2024133184</v>
      </c>
      <c r="C3" s="50"/>
    </row>
    <row r="4" spans="1:3" x14ac:dyDescent="0.35">
      <c r="A4" s="5" t="s">
        <v>2</v>
      </c>
      <c r="B4" s="50" t="str">
        <f>'AUTOS  NOTA 322'!B3:C3</f>
        <v>SUPERINTENDENCIA FINANCIERA</v>
      </c>
      <c r="C4" s="50"/>
    </row>
    <row r="5" spans="1:3" x14ac:dyDescent="0.35">
      <c r="A5" s="5" t="s">
        <v>3</v>
      </c>
      <c r="B5" s="50" t="str">
        <f>'AUTOS  NOTA 322'!B4:C4</f>
        <v>ALLIANZ SEGUROS S.A.</v>
      </c>
      <c r="C5" s="50"/>
    </row>
    <row r="6" spans="1:3" ht="15" customHeight="1" x14ac:dyDescent="0.35">
      <c r="A6" s="5" t="s">
        <v>4</v>
      </c>
      <c r="B6" s="50" t="str">
        <f>'AUTOS  NOTA 322'!B5:C5</f>
        <v>ARIS DE JESÚS ESCAMILLA MARTINEZ</v>
      </c>
      <c r="C6" s="50"/>
    </row>
    <row r="7" spans="1:3" ht="15" customHeight="1" x14ac:dyDescent="0.35">
      <c r="A7" s="5" t="s">
        <v>5</v>
      </c>
      <c r="B7" s="50" t="str">
        <f>'AUTOS  NOTA 322'!B6:C6</f>
        <v>DEMANDA DIRECTA</v>
      </c>
      <c r="C7" s="50"/>
    </row>
    <row r="8" spans="1:3" ht="15" customHeight="1" x14ac:dyDescent="0.35">
      <c r="A8" s="31" t="s">
        <v>101</v>
      </c>
      <c r="B8" s="50" t="str">
        <f>'AUTOS  NOTA 322'!B7:C8</f>
        <v>N/A</v>
      </c>
      <c r="C8" s="50"/>
    </row>
    <row r="9" spans="1:3" ht="19" customHeight="1" x14ac:dyDescent="0.35">
      <c r="A9" s="5" t="s">
        <v>102</v>
      </c>
      <c r="B9" s="50"/>
      <c r="C9" s="50"/>
    </row>
    <row r="10" spans="1:3" x14ac:dyDescent="0.35">
      <c r="A10" s="7" t="s">
        <v>64</v>
      </c>
      <c r="B10" s="111">
        <f>'AUTOS NOTA 324-478'!B20:C20</f>
        <v>70400000</v>
      </c>
      <c r="C10" s="111"/>
    </row>
    <row r="11" spans="1:3" x14ac:dyDescent="0.35">
      <c r="A11" s="7" t="s">
        <v>116</v>
      </c>
      <c r="B11" s="112">
        <f>'AUTOS NOTA 324-478'!B40:C40</f>
        <v>21120000</v>
      </c>
      <c r="C11" s="50"/>
    </row>
    <row r="12" spans="1:3" ht="29" x14ac:dyDescent="0.35">
      <c r="A12" s="7" t="s">
        <v>68</v>
      </c>
      <c r="B12" s="109"/>
      <c r="C12" s="110"/>
    </row>
    <row r="13" spans="1:3" ht="43.5" x14ac:dyDescent="0.35">
      <c r="A13" s="5" t="s">
        <v>69</v>
      </c>
      <c r="B13" s="50"/>
      <c r="C13" s="50"/>
    </row>
    <row r="14" spans="1:3" ht="43.5" x14ac:dyDescent="0.35">
      <c r="A14" s="5" t="s">
        <v>70</v>
      </c>
      <c r="B14" s="50"/>
      <c r="C14" s="50"/>
    </row>
    <row r="15" spans="1:3" x14ac:dyDescent="0.35">
      <c r="A15" s="5" t="s">
        <v>71</v>
      </c>
      <c r="B15" s="6"/>
      <c r="C15" s="6"/>
    </row>
    <row r="16" spans="1:3" x14ac:dyDescent="0.35">
      <c r="A16" s="7" t="s">
        <v>72</v>
      </c>
      <c r="B16" s="50"/>
      <c r="C16" s="50"/>
    </row>
    <row r="17" spans="1:3" x14ac:dyDescent="0.35">
      <c r="A17" s="6" t="s">
        <v>73</v>
      </c>
      <c r="B17" s="110"/>
      <c r="C17" s="110"/>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C30" sqref="C30"/>
    </sheetView>
  </sheetViews>
  <sheetFormatPr baseColWidth="10" defaultColWidth="0" defaultRowHeight="14.5" x14ac:dyDescent="0.35"/>
  <cols>
    <col min="1" max="1" width="54.453125" customWidth="1"/>
    <col min="2" max="2" width="23.453125" customWidth="1"/>
    <col min="3" max="3" width="98.81640625" customWidth="1"/>
    <col min="4" max="8" width="0" hidden="1" customWidth="1"/>
    <col min="9" max="16384" width="11.453125" hidden="1"/>
  </cols>
  <sheetData>
    <row r="1" spans="1:3" ht="26" x14ac:dyDescent="0.35">
      <c r="A1" s="85" t="s">
        <v>131</v>
      </c>
      <c r="B1" s="85"/>
      <c r="C1" s="85"/>
    </row>
    <row r="2" spans="1:3" x14ac:dyDescent="0.35">
      <c r="A2" s="42" t="s">
        <v>11</v>
      </c>
      <c r="B2" s="75" t="str">
        <f>'[2]AUTOS NOTA 321'!B2:C2</f>
        <v xml:space="preserve">SINIESTRO   LEGIS </v>
      </c>
      <c r="C2" s="76"/>
    </row>
    <row r="3" spans="1:3" x14ac:dyDescent="0.35">
      <c r="A3" s="5" t="s">
        <v>1</v>
      </c>
      <c r="B3" s="50" t="str">
        <f>'[3]GENERALES NOTA 322'!B2:C2</f>
        <v xml:space="preserve">Radicado </v>
      </c>
      <c r="C3" s="50"/>
    </row>
    <row r="4" spans="1:3" x14ac:dyDescent="0.35">
      <c r="A4" s="5" t="s">
        <v>2</v>
      </c>
      <c r="B4" s="50" t="str">
        <f>'[3]GENERALES NOTA 322'!B3:C3</f>
        <v>JUZGADO</v>
      </c>
      <c r="C4" s="50"/>
    </row>
    <row r="5" spans="1:3" x14ac:dyDescent="0.35">
      <c r="A5" s="5" t="s">
        <v>3</v>
      </c>
      <c r="B5" s="50" t="str">
        <f>'[3]GENERALES NOTA 322'!B4:C4</f>
        <v xml:space="preserve">NOMBRE Y APELLIDOS DE  LOS DEMANDADOS </v>
      </c>
      <c r="C5" s="50"/>
    </row>
    <row r="6" spans="1:3" x14ac:dyDescent="0.35">
      <c r="A6" s="5" t="s">
        <v>4</v>
      </c>
      <c r="B6" s="50" t="str">
        <f>'[3]GENERALES NOTA 322'!B5:C5</f>
        <v>COLOCAR LOS NOMBRES Y APELLIDOS, SU CALIDAD (HERMANO, HIJO ETC)  PARA LOS CONYUGES E HIJOS COLOCAR LA FECHA DE NACIMIENTO.</v>
      </c>
      <c r="C6" s="50"/>
    </row>
    <row r="7" spans="1:3" x14ac:dyDescent="0.35">
      <c r="A7" s="5" t="s">
        <v>5</v>
      </c>
      <c r="B7" s="50" t="str">
        <f>'[3]GENERALES NOTA 322'!B6:C6</f>
        <v>LLAMADA EN GARANTIA</v>
      </c>
      <c r="C7" s="50"/>
    </row>
    <row r="8" spans="1:3" x14ac:dyDescent="0.35">
      <c r="A8" s="5" t="s">
        <v>102</v>
      </c>
      <c r="B8" s="50" t="str">
        <f>'[3]GENERALES NOTA 325'!B8:C8</f>
        <v>PROBABLE GENERALES</v>
      </c>
      <c r="C8" s="50"/>
    </row>
    <row r="9" spans="1:3" x14ac:dyDescent="0.35">
      <c r="A9" s="7" t="s">
        <v>64</v>
      </c>
      <c r="B9" s="111">
        <f>'[3]GENERALES  NOTA 324 -478'!B17:C17</f>
        <v>100000000</v>
      </c>
      <c r="C9" s="111"/>
    </row>
    <row r="10" spans="1:3" x14ac:dyDescent="0.35">
      <c r="A10" s="5" t="s">
        <v>132</v>
      </c>
      <c r="B10" s="114">
        <v>0</v>
      </c>
      <c r="C10" s="114"/>
    </row>
    <row r="11" spans="1:3" x14ac:dyDescent="0.35">
      <c r="A11" s="5" t="s">
        <v>195</v>
      </c>
      <c r="B11" s="50"/>
      <c r="C11" s="50"/>
    </row>
    <row r="12" spans="1:3" x14ac:dyDescent="0.35">
      <c r="A12" s="5" t="s">
        <v>133</v>
      </c>
      <c r="B12" s="50"/>
      <c r="C12" s="50"/>
    </row>
    <row r="13" spans="1:3" x14ac:dyDescent="0.35">
      <c r="A13" s="5" t="s">
        <v>134</v>
      </c>
      <c r="B13" s="113"/>
      <c r="C13" s="113"/>
    </row>
    <row r="14" spans="1:3" x14ac:dyDescent="0.35">
      <c r="A14" s="5" t="s">
        <v>135</v>
      </c>
      <c r="B14" s="50"/>
      <c r="C14" s="50"/>
    </row>
    <row r="20" spans="4:8" x14ac:dyDescent="0.35">
      <c r="D20" t="str">
        <f t="shared" ref="D20:H23" si="0">UPPER(D18)</f>
        <v/>
      </c>
      <c r="E20" t="str">
        <f t="shared" si="0"/>
        <v/>
      </c>
      <c r="F20" t="str">
        <f t="shared" si="0"/>
        <v/>
      </c>
      <c r="G20" t="str">
        <f t="shared" si="0"/>
        <v/>
      </c>
      <c r="H20" t="str">
        <f t="shared" si="0"/>
        <v/>
      </c>
    </row>
    <row r="21" spans="4:8" x14ac:dyDescent="0.35">
      <c r="D21" t="str">
        <f t="shared" si="0"/>
        <v/>
      </c>
      <c r="E21" t="str">
        <f t="shared" si="0"/>
        <v/>
      </c>
      <c r="F21" t="str">
        <f t="shared" si="0"/>
        <v/>
      </c>
      <c r="G21" t="str">
        <f t="shared" si="0"/>
        <v/>
      </c>
      <c r="H21" t="str">
        <f t="shared" si="0"/>
        <v/>
      </c>
    </row>
    <row r="22" spans="4:8" x14ac:dyDescent="0.35">
      <c r="D22" t="str">
        <f t="shared" si="0"/>
        <v/>
      </c>
      <c r="E22" t="str">
        <f t="shared" si="0"/>
        <v/>
      </c>
      <c r="F22" t="str">
        <f t="shared" si="0"/>
        <v/>
      </c>
      <c r="G22" t="str">
        <f t="shared" si="0"/>
        <v/>
      </c>
      <c r="H22" t="str">
        <f t="shared" si="0"/>
        <v/>
      </c>
    </row>
    <row r="23" spans="4:8" x14ac:dyDescent="0.35">
      <c r="D23" t="str">
        <f>UPPER(D21)</f>
        <v/>
      </c>
      <c r="E23" t="str">
        <f t="shared" si="0"/>
        <v/>
      </c>
      <c r="F23" t="str">
        <f t="shared" si="0"/>
        <v/>
      </c>
      <c r="G23" t="str">
        <f t="shared" si="0"/>
        <v/>
      </c>
      <c r="H23" t="str">
        <f t="shared" si="0"/>
        <v/>
      </c>
    </row>
    <row r="24" spans="4:8" x14ac:dyDescent="0.35">
      <c r="D24" t="str">
        <f t="shared" ref="D24:H25" si="1">UPPER(D22)</f>
        <v/>
      </c>
      <c r="E24" t="str">
        <f t="shared" si="1"/>
        <v/>
      </c>
      <c r="F24" t="str">
        <f t="shared" si="1"/>
        <v/>
      </c>
      <c r="G24" t="str">
        <f t="shared" si="1"/>
        <v/>
      </c>
      <c r="H24" t="str">
        <f t="shared" si="1"/>
        <v/>
      </c>
    </row>
    <row r="25" spans="4:8" x14ac:dyDescent="0.35">
      <c r="D25" t="str">
        <f t="shared" si="1"/>
        <v/>
      </c>
      <c r="E25" t="str">
        <f t="shared" si="1"/>
        <v/>
      </c>
      <c r="F25" t="str">
        <f t="shared" si="1"/>
        <v/>
      </c>
      <c r="G25" t="str">
        <f t="shared" si="1"/>
        <v/>
      </c>
      <c r="H25" t="str">
        <f t="shared" si="1"/>
        <v/>
      </c>
    </row>
  </sheetData>
  <mergeCells count="14">
    <mergeCell ref="B13:C13"/>
    <mergeCell ref="B14:C14"/>
    <mergeCell ref="B7:C7"/>
    <mergeCell ref="B8:C8"/>
    <mergeCell ref="B9:C9"/>
    <mergeCell ref="B10:C10"/>
    <mergeCell ref="B11:C11"/>
    <mergeCell ref="B12:C12"/>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4.5" x14ac:dyDescent="0.35"/>
  <cols>
    <col min="1" max="1" width="72.81640625" customWidth="1"/>
    <col min="2" max="2" width="39.81640625" customWidth="1"/>
    <col min="3" max="3" width="96.26953125" customWidth="1"/>
    <col min="4" max="16384" width="11.453125" hidden="1"/>
  </cols>
  <sheetData>
    <row r="1" spans="1:6" ht="26" x14ac:dyDescent="0.35">
      <c r="A1" s="85" t="s">
        <v>136</v>
      </c>
      <c r="B1" s="85"/>
      <c r="C1" s="85"/>
    </row>
    <row r="2" spans="1:6" x14ac:dyDescent="0.35">
      <c r="A2" s="20" t="s">
        <v>11</v>
      </c>
      <c r="B2" s="75" t="str">
        <f>'[2]AUTOS NOTA 321'!B2:C2</f>
        <v xml:space="preserve">SINIESTRO   LEGIS </v>
      </c>
      <c r="C2" s="76"/>
    </row>
    <row r="3" spans="1:6" x14ac:dyDescent="0.35">
      <c r="A3" s="5" t="s">
        <v>1</v>
      </c>
      <c r="B3" s="50" t="str">
        <f>'[3]GENERALES NOTA 322'!B2:C2</f>
        <v xml:space="preserve">Radicado </v>
      </c>
      <c r="C3" s="50"/>
    </row>
    <row r="4" spans="1:6" x14ac:dyDescent="0.35">
      <c r="A4" s="5" t="s">
        <v>2</v>
      </c>
      <c r="B4" s="50" t="str">
        <f>'[3]GENERALES NOTA 322'!B3:C3</f>
        <v>JUZGADO</v>
      </c>
      <c r="C4" s="50"/>
    </row>
    <row r="5" spans="1:6" x14ac:dyDescent="0.35">
      <c r="A5" s="5" t="s">
        <v>3</v>
      </c>
      <c r="B5" s="50" t="str">
        <f>'[3]GENERALES NOTA 322'!B4:C4</f>
        <v xml:space="preserve">NOMBRE Y APELLIDOS DE  LOS DEMANDADOS </v>
      </c>
      <c r="C5" s="50"/>
    </row>
    <row r="6" spans="1:6" x14ac:dyDescent="0.35">
      <c r="A6" s="5" t="s">
        <v>4</v>
      </c>
      <c r="B6" s="50" t="str">
        <f>'[3]GENERALES NOTA 322'!B5:C5</f>
        <v>COLOCAR LOS NOMBRES Y APELLIDOS, SU CALIDAD (HERMANO, HIJO ETC)  PARA LOS CONYUGES E HIJOS COLOCAR LA FECHA DE NACIMIENTO.</v>
      </c>
      <c r="C6" s="50"/>
    </row>
    <row r="7" spans="1:6" x14ac:dyDescent="0.35">
      <c r="A7" s="5" t="s">
        <v>5</v>
      </c>
      <c r="B7" s="50" t="str">
        <f>'[3]GENERALES NOTA 322'!B6:C6</f>
        <v>LLAMADA EN GARANTIA</v>
      </c>
      <c r="C7" s="50"/>
    </row>
    <row r="8" spans="1:6" x14ac:dyDescent="0.35">
      <c r="A8" s="5" t="s">
        <v>137</v>
      </c>
      <c r="B8" s="50" t="str">
        <f>'[3]GENERALES NOTA 325'!B8:C8</f>
        <v>PROBABLE GENERALES</v>
      </c>
      <c r="C8" s="50"/>
    </row>
    <row r="9" spans="1:6" x14ac:dyDescent="0.35">
      <c r="A9" s="5" t="s">
        <v>138</v>
      </c>
      <c r="B9" s="50"/>
      <c r="C9" s="50"/>
    </row>
    <row r="10" spans="1:6" ht="111" customHeight="1" x14ac:dyDescent="0.35">
      <c r="A10" s="5" t="s">
        <v>139</v>
      </c>
      <c r="B10" s="50"/>
      <c r="C10" s="50"/>
    </row>
    <row r="11" spans="1:6" ht="21" customHeight="1" x14ac:dyDescent="0.35">
      <c r="A11" s="115"/>
      <c r="B11" s="115"/>
      <c r="C11" s="115"/>
      <c r="E11" t="s">
        <v>57</v>
      </c>
      <c r="F11" s="22">
        <v>0.7</v>
      </c>
    </row>
    <row r="12" spans="1:6" hidden="1" x14ac:dyDescent="0.35">
      <c r="A12" s="116"/>
      <c r="B12" s="116"/>
      <c r="C12" s="116"/>
      <c r="E12" t="s">
        <v>59</v>
      </c>
      <c r="F12" s="23">
        <v>0.3</v>
      </c>
    </row>
    <row r="13" spans="1:6" ht="18.5" x14ac:dyDescent="0.35">
      <c r="A13" s="117" t="s">
        <v>140</v>
      </c>
      <c r="B13" s="117"/>
      <c r="C13" s="117"/>
    </row>
    <row r="14" spans="1:6" x14ac:dyDescent="0.35">
      <c r="A14" s="39" t="s">
        <v>60</v>
      </c>
      <c r="B14" s="90" t="s">
        <v>61</v>
      </c>
      <c r="C14" s="91"/>
    </row>
    <row r="15" spans="1:6" ht="29" x14ac:dyDescent="0.35">
      <c r="A15" s="21" t="s">
        <v>63</v>
      </c>
      <c r="B15" s="118">
        <f>((C17+C18+C20+C21+C25+C23+C27+C29+C24+C28)-C32)*C31*C33</f>
        <v>1000000000</v>
      </c>
      <c r="C15" s="118"/>
    </row>
    <row r="16" spans="1:6" x14ac:dyDescent="0.35">
      <c r="A16" s="7" t="s">
        <v>64</v>
      </c>
      <c r="B16" s="99" t="s">
        <v>53</v>
      </c>
      <c r="C16" s="100"/>
    </row>
    <row r="17" spans="1:3" x14ac:dyDescent="0.35">
      <c r="A17" s="88"/>
      <c r="B17" s="37" t="s">
        <v>54</v>
      </c>
      <c r="C17" s="32">
        <v>1000000000</v>
      </c>
    </row>
    <row r="18" spans="1:3" x14ac:dyDescent="0.35">
      <c r="A18" s="89"/>
      <c r="B18" s="37" t="s">
        <v>55</v>
      </c>
      <c r="C18" s="32">
        <v>0</v>
      </c>
    </row>
    <row r="19" spans="1:3" x14ac:dyDescent="0.35">
      <c r="A19" s="89"/>
      <c r="B19" s="95" t="s">
        <v>56</v>
      </c>
      <c r="C19" s="96"/>
    </row>
    <row r="20" spans="1:3" x14ac:dyDescent="0.35">
      <c r="A20" s="89"/>
      <c r="B20" s="37" t="s">
        <v>98</v>
      </c>
      <c r="C20" s="32">
        <v>0</v>
      </c>
    </row>
    <row r="21" spans="1:3" ht="29" x14ac:dyDescent="0.35">
      <c r="A21" s="89"/>
      <c r="B21" s="37" t="s">
        <v>100</v>
      </c>
      <c r="C21" s="32">
        <v>0</v>
      </c>
    </row>
    <row r="22" spans="1:3" x14ac:dyDescent="0.35">
      <c r="A22" s="89"/>
      <c r="B22" s="95" t="s">
        <v>121</v>
      </c>
      <c r="C22" s="96"/>
    </row>
    <row r="23" spans="1:3" x14ac:dyDescent="0.35">
      <c r="A23" s="89"/>
      <c r="B23" s="37" t="s">
        <v>130</v>
      </c>
      <c r="C23" s="32">
        <v>0</v>
      </c>
    </row>
    <row r="24" spans="1:3" x14ac:dyDescent="0.35">
      <c r="A24" s="89"/>
      <c r="B24" s="37" t="s">
        <v>54</v>
      </c>
      <c r="C24" s="32">
        <v>0</v>
      </c>
    </row>
    <row r="25" spans="1:3" x14ac:dyDescent="0.35">
      <c r="A25" s="89"/>
      <c r="B25" s="37" t="s">
        <v>55</v>
      </c>
      <c r="C25" s="32">
        <v>0</v>
      </c>
    </row>
    <row r="26" spans="1:3" x14ac:dyDescent="0.35">
      <c r="A26" s="89"/>
      <c r="B26" s="95" t="s">
        <v>122</v>
      </c>
      <c r="C26" s="96"/>
    </row>
    <row r="27" spans="1:3" x14ac:dyDescent="0.35">
      <c r="A27" s="89"/>
      <c r="B27" s="37"/>
      <c r="C27" s="32"/>
    </row>
    <row r="28" spans="1:3" x14ac:dyDescent="0.35">
      <c r="A28" s="89"/>
      <c r="B28" s="37" t="s">
        <v>54</v>
      </c>
      <c r="C28" s="32">
        <v>0</v>
      </c>
    </row>
    <row r="29" spans="1:3" x14ac:dyDescent="0.35">
      <c r="A29" s="89"/>
      <c r="B29" s="37" t="s">
        <v>55</v>
      </c>
      <c r="C29" s="32">
        <v>0</v>
      </c>
    </row>
    <row r="30" spans="1:3" x14ac:dyDescent="0.35">
      <c r="A30" s="89"/>
      <c r="B30" s="95" t="s">
        <v>114</v>
      </c>
      <c r="C30" s="96"/>
    </row>
    <row r="31" spans="1:3" x14ac:dyDescent="0.35">
      <c r="A31" s="89"/>
      <c r="B31" s="37" t="s">
        <v>125</v>
      </c>
      <c r="C31" s="33">
        <v>1</v>
      </c>
    </row>
    <row r="32" spans="1:3" x14ac:dyDescent="0.35">
      <c r="A32" s="89"/>
      <c r="B32" s="37" t="s">
        <v>115</v>
      </c>
      <c r="C32" s="34">
        <v>0</v>
      </c>
    </row>
    <row r="33" spans="1:3" x14ac:dyDescent="0.35">
      <c r="A33" s="89"/>
      <c r="B33" s="37" t="s">
        <v>129</v>
      </c>
      <c r="C33" s="33">
        <v>1</v>
      </c>
    </row>
    <row r="34" spans="1:3" x14ac:dyDescent="0.35">
      <c r="A34" s="24" t="s">
        <v>65</v>
      </c>
      <c r="B34" s="92">
        <f>IFERROR(B15*(VLOOKUP(B14,E11:F13,2,0)),16666)</f>
        <v>16666</v>
      </c>
      <c r="C34" s="92"/>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53125" defaultRowHeight="14.5" x14ac:dyDescent="0.35"/>
  <cols>
    <col min="4" max="4" width="20.1796875" bestFit="1" customWidth="1"/>
    <col min="5" max="5" width="42.81640625" bestFit="1" customWidth="1"/>
    <col min="12" max="12" width="30.54296875" customWidth="1"/>
    <col min="13" max="13" width="16" customWidth="1"/>
  </cols>
  <sheetData>
    <row r="1" spans="1:15" x14ac:dyDescent="0.35">
      <c r="A1" s="9" t="s">
        <v>14</v>
      </c>
      <c r="B1" t="s">
        <v>17</v>
      </c>
      <c r="C1" s="9" t="s">
        <v>19</v>
      </c>
      <c r="D1" s="9" t="s">
        <v>74</v>
      </c>
      <c r="E1" s="3" t="s">
        <v>25</v>
      </c>
      <c r="F1" s="2" t="s">
        <v>57</v>
      </c>
      <c r="G1" s="4">
        <v>0</v>
      </c>
      <c r="H1" t="s">
        <v>6</v>
      </c>
      <c r="I1" t="s">
        <v>75</v>
      </c>
      <c r="K1" t="s">
        <v>103</v>
      </c>
      <c r="L1" s="30" t="s">
        <v>127</v>
      </c>
      <c r="M1" t="s">
        <v>76</v>
      </c>
      <c r="N1" t="s">
        <v>57</v>
      </c>
      <c r="O1" t="s">
        <v>117</v>
      </c>
    </row>
    <row r="2" spans="1:15" x14ac:dyDescent="0.35">
      <c r="A2" t="s">
        <v>76</v>
      </c>
      <c r="B2" t="s">
        <v>27</v>
      </c>
      <c r="C2" t="s">
        <v>77</v>
      </c>
      <c r="D2" s="2" t="s">
        <v>78</v>
      </c>
      <c r="E2" s="1" t="s">
        <v>79</v>
      </c>
      <c r="F2" s="2" t="s">
        <v>61</v>
      </c>
      <c r="G2" s="4">
        <v>0.7</v>
      </c>
      <c r="H2" t="s">
        <v>7</v>
      </c>
      <c r="I2" t="s">
        <v>80</v>
      </c>
      <c r="K2" t="s">
        <v>104</v>
      </c>
      <c r="L2" s="30" t="s">
        <v>105</v>
      </c>
      <c r="M2" t="s">
        <v>81</v>
      </c>
      <c r="N2" t="s">
        <v>59</v>
      </c>
      <c r="O2" t="s">
        <v>27</v>
      </c>
    </row>
    <row r="3" spans="1:15" x14ac:dyDescent="0.35">
      <c r="A3" t="s">
        <v>81</v>
      </c>
      <c r="C3" t="s">
        <v>82</v>
      </c>
      <c r="D3" s="2" t="s">
        <v>83</v>
      </c>
      <c r="E3" s="1" t="s">
        <v>84</v>
      </c>
      <c r="F3" s="2" t="s">
        <v>59</v>
      </c>
      <c r="G3" s="4">
        <v>0.3</v>
      </c>
      <c r="H3" t="s">
        <v>85</v>
      </c>
      <c r="I3" t="s">
        <v>86</v>
      </c>
      <c r="L3" s="30" t="s">
        <v>106</v>
      </c>
      <c r="M3" t="s">
        <v>87</v>
      </c>
      <c r="N3" t="s">
        <v>61</v>
      </c>
    </row>
    <row r="4" spans="1:15" x14ac:dyDescent="0.35">
      <c r="A4" t="s">
        <v>87</v>
      </c>
      <c r="C4" t="s">
        <v>20</v>
      </c>
      <c r="E4" s="1" t="s">
        <v>88</v>
      </c>
      <c r="H4" t="s">
        <v>89</v>
      </c>
      <c r="I4" t="s">
        <v>8</v>
      </c>
      <c r="L4" t="s">
        <v>107</v>
      </c>
    </row>
    <row r="5" spans="1:15" x14ac:dyDescent="0.35">
      <c r="A5" t="s">
        <v>90</v>
      </c>
      <c r="E5" s="1" t="s">
        <v>91</v>
      </c>
      <c r="H5" t="s">
        <v>92</v>
      </c>
      <c r="I5" t="s">
        <v>93</v>
      </c>
      <c r="L5" s="30" t="s">
        <v>108</v>
      </c>
    </row>
    <row r="6" spans="1:15" x14ac:dyDescent="0.35">
      <c r="E6" s="1" t="s">
        <v>94</v>
      </c>
      <c r="I6" t="s">
        <v>95</v>
      </c>
      <c r="L6" s="30" t="s">
        <v>128</v>
      </c>
    </row>
    <row r="7" spans="1:15" x14ac:dyDescent="0.35">
      <c r="E7" s="1" t="s">
        <v>96</v>
      </c>
      <c r="I7" t="s">
        <v>119</v>
      </c>
      <c r="L7" s="30" t="s">
        <v>109</v>
      </c>
    </row>
    <row r="8" spans="1:15" x14ac:dyDescent="0.35">
      <c r="E8" s="1" t="s">
        <v>97</v>
      </c>
      <c r="L8" s="30" t="s">
        <v>121</v>
      </c>
    </row>
    <row r="9" spans="1:15" x14ac:dyDescent="0.35">
      <c r="L9" s="30" t="s">
        <v>110</v>
      </c>
    </row>
    <row r="10" spans="1:15" x14ac:dyDescent="0.35">
      <c r="L10" s="30" t="s">
        <v>111</v>
      </c>
    </row>
    <row r="11" spans="1:15" x14ac:dyDescent="0.35">
      <c r="L11" s="30" t="s">
        <v>112</v>
      </c>
    </row>
    <row r="12" spans="1:15" x14ac:dyDescent="0.35">
      <c r="L12" s="30" t="s">
        <v>113</v>
      </c>
    </row>
    <row r="13" spans="1:15" x14ac:dyDescent="0.35">
      <c r="L13" s="30" t="s">
        <v>124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Laura Marcela Henao Jaimes</cp:lastModifiedBy>
  <cp:revision/>
  <dcterms:created xsi:type="dcterms:W3CDTF">2020-12-07T14:41:17Z</dcterms:created>
  <dcterms:modified xsi:type="dcterms:W3CDTF">2024-12-03T14:50:38Z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